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P:\__A_VEŘEJNÉ ZAKÁZKY POZEMKOVÉ ÚPRAVY\2. PODLIMITNÍ VEŘEJNÉ ZAKÁZKY\2021\Realizace PC_C11_Seletice_IV_etapa\prilohy_3_soupisy prací\"/>
    </mc:Choice>
  </mc:AlternateContent>
  <xr:revisionPtr revIDLastSave="0" documentId="13_ncr:1_{55DC18A7-88DD-48FC-AB79-ED0C08B09FC1}" xr6:coauthVersionLast="45" xr6:coauthVersionMax="47" xr10:uidLastSave="{00000000-0000-0000-0000-000000000000}"/>
  <bookViews>
    <workbookView xWindow="-120" yWindow="-120" windowWidth="29040" windowHeight="17640" activeTab="3" xr2:uid="{00000000-000D-0000-FFFF-FFFF00000000}"/>
  </bookViews>
  <sheets>
    <sheet name="Rekapitulace stavby" sheetId="1" r:id="rId1"/>
    <sheet name="SO.103 - SO.103 - Polní c..." sheetId="2" r:id="rId2"/>
    <sheet name="VoN - Vedlejší a ostatní ..." sheetId="3" r:id="rId3"/>
    <sheet name="Pokyny pro vyplnění" sheetId="4" r:id="rId4"/>
  </sheets>
  <definedNames>
    <definedName name="_xlnm._FilterDatabase" localSheetId="1" hidden="1">'SO.103 - SO.103 - Polní c...'!$C$101:$K$343</definedName>
    <definedName name="_xlnm._FilterDatabase" localSheetId="2" hidden="1">'VoN - Vedlejší a ostatní ...'!$C$81:$K$107</definedName>
    <definedName name="_xlnm.Print_Titles" localSheetId="0">'Rekapitulace stavby'!$52:$52</definedName>
    <definedName name="_xlnm.Print_Titles" localSheetId="1">'SO.103 - SO.103 - Polní c...'!$101:$101</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'SO.103 - SO.103 - Polní c...'!$C$4:$J$39,'SO.103 - SO.103 - Polní c...'!$C$45:$J$83,'SO.103 - SO.103 - Polní c...'!$C$89:$K$343</definedName>
    <definedName name="_xlnm.Print_Area" localSheetId="2">'VoN - Vedlejší a ostatní ...'!$C$4:$J$39,'VoN - Vedlejší a ostatní ...'!$C$45:$J$63,'VoN - Vedlejší a ostatní ...'!$C$69:$K$107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3" l="1"/>
  <c r="J36" i="3"/>
  <c r="AY56" i="1" s="1"/>
  <c r="J35" i="3"/>
  <c r="AX56" i="1" s="1"/>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BI85" i="3"/>
  <c r="BH85" i="3"/>
  <c r="BG85" i="3"/>
  <c r="BF85" i="3"/>
  <c r="T85" i="3"/>
  <c r="R85" i="3"/>
  <c r="P85" i="3"/>
  <c r="J79" i="3"/>
  <c r="J78" i="3"/>
  <c r="F78" i="3"/>
  <c r="F76" i="3"/>
  <c r="E74" i="3"/>
  <c r="J55" i="3"/>
  <c r="J54" i="3"/>
  <c r="F54" i="3"/>
  <c r="F52" i="3"/>
  <c r="E50" i="3"/>
  <c r="J18" i="3"/>
  <c r="E18" i="3"/>
  <c r="F55" i="3" s="1"/>
  <c r="J17" i="3"/>
  <c r="J12" i="3"/>
  <c r="J76" i="3"/>
  <c r="E7" i="3"/>
  <c r="E72" i="3" s="1"/>
  <c r="J37" i="2"/>
  <c r="J36" i="2"/>
  <c r="AY55" i="1" s="1"/>
  <c r="J35" i="2"/>
  <c r="AX55" i="1" s="1"/>
  <c r="BI343" i="2"/>
  <c r="BH343" i="2"/>
  <c r="BG343" i="2"/>
  <c r="BF343" i="2"/>
  <c r="T343" i="2"/>
  <c r="R343" i="2"/>
  <c r="P343" i="2"/>
  <c r="BI342" i="2"/>
  <c r="BH342" i="2"/>
  <c r="BG342" i="2"/>
  <c r="BF342" i="2"/>
  <c r="T342" i="2"/>
  <c r="R342" i="2"/>
  <c r="P342" i="2"/>
  <c r="BI341" i="2"/>
  <c r="BH341" i="2"/>
  <c r="BG341" i="2"/>
  <c r="BF341" i="2"/>
  <c r="T341" i="2"/>
  <c r="R341" i="2"/>
  <c r="P341" i="2"/>
  <c r="BI339" i="2"/>
  <c r="BH339" i="2"/>
  <c r="BG339" i="2"/>
  <c r="BF339" i="2"/>
  <c r="T339" i="2"/>
  <c r="R339" i="2"/>
  <c r="P339" i="2"/>
  <c r="BI338" i="2"/>
  <c r="BH338" i="2"/>
  <c r="BG338" i="2"/>
  <c r="BF338" i="2"/>
  <c r="T338" i="2"/>
  <c r="R338" i="2"/>
  <c r="P338" i="2"/>
  <c r="BI334" i="2"/>
  <c r="BH334" i="2"/>
  <c r="BG334" i="2"/>
  <c r="BF334" i="2"/>
  <c r="T334" i="2"/>
  <c r="R334" i="2"/>
  <c r="P334" i="2"/>
  <c r="BI331" i="2"/>
  <c r="BH331" i="2"/>
  <c r="BG331" i="2"/>
  <c r="BF331" i="2"/>
  <c r="T331" i="2"/>
  <c r="R331" i="2"/>
  <c r="P331" i="2"/>
  <c r="BI329" i="2"/>
  <c r="BH329" i="2"/>
  <c r="BG329" i="2"/>
  <c r="BF329" i="2"/>
  <c r="T329" i="2"/>
  <c r="R329" i="2"/>
  <c r="P329" i="2"/>
  <c r="BI326" i="2"/>
  <c r="BH326" i="2"/>
  <c r="BG326" i="2"/>
  <c r="BF326" i="2"/>
  <c r="T326" i="2"/>
  <c r="R326" i="2"/>
  <c r="P326" i="2"/>
  <c r="BI324" i="2"/>
  <c r="BH324" i="2"/>
  <c r="BG324" i="2"/>
  <c r="BF324" i="2"/>
  <c r="T324" i="2"/>
  <c r="R324" i="2"/>
  <c r="P324" i="2"/>
  <c r="BI322" i="2"/>
  <c r="BH322" i="2"/>
  <c r="BG322" i="2"/>
  <c r="BF322" i="2"/>
  <c r="T322" i="2"/>
  <c r="R322" i="2"/>
  <c r="P322" i="2"/>
  <c r="BI320" i="2"/>
  <c r="BH320" i="2"/>
  <c r="BG320" i="2"/>
  <c r="BF320" i="2"/>
  <c r="T320" i="2"/>
  <c r="R320" i="2"/>
  <c r="P320" i="2"/>
  <c r="BI317" i="2"/>
  <c r="BH317" i="2"/>
  <c r="BG317" i="2"/>
  <c r="BF317" i="2"/>
  <c r="T317" i="2"/>
  <c r="R317" i="2"/>
  <c r="P317"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71" i="2"/>
  <c r="BH271" i="2"/>
  <c r="BG271" i="2"/>
  <c r="BF271" i="2"/>
  <c r="T271" i="2"/>
  <c r="R271" i="2"/>
  <c r="P271" i="2"/>
  <c r="BI261" i="2"/>
  <c r="BH261" i="2"/>
  <c r="BG261" i="2"/>
  <c r="BF261" i="2"/>
  <c r="T261" i="2"/>
  <c r="R261" i="2"/>
  <c r="P261" i="2"/>
  <c r="BI257" i="2"/>
  <c r="BH257" i="2"/>
  <c r="BG257" i="2"/>
  <c r="BF257" i="2"/>
  <c r="T257" i="2"/>
  <c r="R257" i="2"/>
  <c r="P257" i="2"/>
  <c r="BI254" i="2"/>
  <c r="BH254" i="2"/>
  <c r="BG254" i="2"/>
  <c r="BF254" i="2"/>
  <c r="T254" i="2"/>
  <c r="R254" i="2"/>
  <c r="P254" i="2"/>
  <c r="BI253" i="2"/>
  <c r="BH253" i="2"/>
  <c r="BG253" i="2"/>
  <c r="BF253" i="2"/>
  <c r="T253" i="2"/>
  <c r="R253" i="2"/>
  <c r="P253" i="2"/>
  <c r="BI252" i="2"/>
  <c r="BH252" i="2"/>
  <c r="BG252" i="2"/>
  <c r="BF252" i="2"/>
  <c r="T252" i="2"/>
  <c r="R252" i="2"/>
  <c r="P252" i="2"/>
  <c r="BI251" i="2"/>
  <c r="BH251" i="2"/>
  <c r="BG251" i="2"/>
  <c r="BF251" i="2"/>
  <c r="T251" i="2"/>
  <c r="R251" i="2"/>
  <c r="P251" i="2"/>
  <c r="BI250" i="2"/>
  <c r="BH250" i="2"/>
  <c r="BG250" i="2"/>
  <c r="BF250" i="2"/>
  <c r="T250" i="2"/>
  <c r="R250" i="2"/>
  <c r="P250" i="2"/>
  <c r="BI245" i="2"/>
  <c r="BH245" i="2"/>
  <c r="BG245" i="2"/>
  <c r="BF245" i="2"/>
  <c r="T245" i="2"/>
  <c r="R245" i="2"/>
  <c r="P245" i="2"/>
  <c r="BI242" i="2"/>
  <c r="BH242" i="2"/>
  <c r="BG242" i="2"/>
  <c r="BF242" i="2"/>
  <c r="T242" i="2"/>
  <c r="R242" i="2"/>
  <c r="P242" i="2"/>
  <c r="BI239" i="2"/>
  <c r="BH239" i="2"/>
  <c r="BG239" i="2"/>
  <c r="BF239" i="2"/>
  <c r="T239" i="2"/>
  <c r="R239" i="2"/>
  <c r="P239" i="2"/>
  <c r="BI237" i="2"/>
  <c r="BH237" i="2"/>
  <c r="BG237" i="2"/>
  <c r="BF237" i="2"/>
  <c r="T237" i="2"/>
  <c r="R237" i="2"/>
  <c r="P237" i="2"/>
  <c r="BI233" i="2"/>
  <c r="BH233" i="2"/>
  <c r="BG233" i="2"/>
  <c r="BF233" i="2"/>
  <c r="T233" i="2"/>
  <c r="T232" i="2" s="1"/>
  <c r="R233" i="2"/>
  <c r="R232" i="2"/>
  <c r="P233" i="2"/>
  <c r="P232" i="2" s="1"/>
  <c r="BI230" i="2"/>
  <c r="BH230" i="2"/>
  <c r="BG230" i="2"/>
  <c r="BF230" i="2"/>
  <c r="T230" i="2"/>
  <c r="R230" i="2"/>
  <c r="P230" i="2"/>
  <c r="BI228" i="2"/>
  <c r="BH228" i="2"/>
  <c r="BG228" i="2"/>
  <c r="BF228" i="2"/>
  <c r="T228" i="2"/>
  <c r="R228" i="2"/>
  <c r="P228" i="2"/>
  <c r="BI224" i="2"/>
  <c r="BH224" i="2"/>
  <c r="BG224" i="2"/>
  <c r="BF224" i="2"/>
  <c r="T224" i="2"/>
  <c r="R224" i="2"/>
  <c r="P224" i="2"/>
  <c r="BI222" i="2"/>
  <c r="BH222" i="2"/>
  <c r="BG222" i="2"/>
  <c r="BF222" i="2"/>
  <c r="T222" i="2"/>
  <c r="R222" i="2"/>
  <c r="P222" i="2"/>
  <c r="BI220" i="2"/>
  <c r="BH220" i="2"/>
  <c r="BG220" i="2"/>
  <c r="BF220" i="2"/>
  <c r="T220" i="2"/>
  <c r="R220" i="2"/>
  <c r="P220" i="2"/>
  <c r="BI213" i="2"/>
  <c r="BH213" i="2"/>
  <c r="BG213" i="2"/>
  <c r="BF213" i="2"/>
  <c r="T213" i="2"/>
  <c r="R213" i="2"/>
  <c r="P213" i="2"/>
  <c r="BI208" i="2"/>
  <c r="BH208" i="2"/>
  <c r="BG208" i="2"/>
  <c r="BF208" i="2"/>
  <c r="T208" i="2"/>
  <c r="R208" i="2"/>
  <c r="P208" i="2"/>
  <c r="BI205" i="2"/>
  <c r="BH205" i="2"/>
  <c r="BG205" i="2"/>
  <c r="BF205" i="2"/>
  <c r="T205" i="2"/>
  <c r="R205" i="2"/>
  <c r="P205" i="2"/>
  <c r="BI203" i="2"/>
  <c r="BH203" i="2"/>
  <c r="BG203" i="2"/>
  <c r="BF203" i="2"/>
  <c r="T203" i="2"/>
  <c r="R203" i="2"/>
  <c r="P203" i="2"/>
  <c r="BI199" i="2"/>
  <c r="BH199" i="2"/>
  <c r="BG199" i="2"/>
  <c r="BF199" i="2"/>
  <c r="T199" i="2"/>
  <c r="T198" i="2"/>
  <c r="T197" i="2"/>
  <c r="R199" i="2"/>
  <c r="R198" i="2" s="1"/>
  <c r="R197" i="2" s="1"/>
  <c r="P199" i="2"/>
  <c r="P198" i="2"/>
  <c r="P197" i="2" s="1"/>
  <c r="BI194" i="2"/>
  <c r="BH194" i="2"/>
  <c r="BG194" i="2"/>
  <c r="BF194" i="2"/>
  <c r="T194" i="2"/>
  <c r="R194" i="2"/>
  <c r="P194" i="2"/>
  <c r="BI192" i="2"/>
  <c r="BH192" i="2"/>
  <c r="BG192" i="2"/>
  <c r="BF192" i="2"/>
  <c r="T192" i="2"/>
  <c r="R192" i="2"/>
  <c r="P192" i="2"/>
  <c r="BI189" i="2"/>
  <c r="BH189" i="2"/>
  <c r="BG189" i="2"/>
  <c r="BF189" i="2"/>
  <c r="T189" i="2"/>
  <c r="R189" i="2"/>
  <c r="P189" i="2"/>
  <c r="BI187" i="2"/>
  <c r="BH187" i="2"/>
  <c r="BG187" i="2"/>
  <c r="BF187" i="2"/>
  <c r="T187" i="2"/>
  <c r="R187" i="2"/>
  <c r="P187"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5" i="2"/>
  <c r="BH175" i="2"/>
  <c r="BG175" i="2"/>
  <c r="BF175" i="2"/>
  <c r="T175" i="2"/>
  <c r="R175" i="2"/>
  <c r="P175" i="2"/>
  <c r="BI171" i="2"/>
  <c r="BH171" i="2"/>
  <c r="BG171" i="2"/>
  <c r="BF171" i="2"/>
  <c r="T171" i="2"/>
  <c r="R171" i="2"/>
  <c r="P171" i="2"/>
  <c r="BI167" i="2"/>
  <c r="BH167" i="2"/>
  <c r="BG167" i="2"/>
  <c r="BF167" i="2"/>
  <c r="T167" i="2"/>
  <c r="R167" i="2"/>
  <c r="P167" i="2"/>
  <c r="BI165" i="2"/>
  <c r="BH165" i="2"/>
  <c r="BG165" i="2"/>
  <c r="BF165" i="2"/>
  <c r="T165" i="2"/>
  <c r="R165" i="2"/>
  <c r="P165" i="2"/>
  <c r="BI161" i="2"/>
  <c r="BH161" i="2"/>
  <c r="BG161" i="2"/>
  <c r="BF161" i="2"/>
  <c r="T161" i="2"/>
  <c r="R161" i="2"/>
  <c r="P161" i="2"/>
  <c r="BI159" i="2"/>
  <c r="BH159" i="2"/>
  <c r="BG159" i="2"/>
  <c r="BF159" i="2"/>
  <c r="T159" i="2"/>
  <c r="R159" i="2"/>
  <c r="P159" i="2"/>
  <c r="BI157" i="2"/>
  <c r="BH157" i="2"/>
  <c r="BG157" i="2"/>
  <c r="BF157" i="2"/>
  <c r="T157" i="2"/>
  <c r="R157" i="2"/>
  <c r="P157" i="2"/>
  <c r="BI151" i="2"/>
  <c r="BH151" i="2"/>
  <c r="BG151" i="2"/>
  <c r="BF151" i="2"/>
  <c r="T151" i="2"/>
  <c r="R151" i="2"/>
  <c r="P151" i="2"/>
  <c r="BI146" i="2"/>
  <c r="BH146" i="2"/>
  <c r="BG146" i="2"/>
  <c r="BF146" i="2"/>
  <c r="T146" i="2"/>
  <c r="R146" i="2"/>
  <c r="P146" i="2"/>
  <c r="BI144" i="2"/>
  <c r="BH144" i="2"/>
  <c r="BG144" i="2"/>
  <c r="BF144" i="2"/>
  <c r="T144" i="2"/>
  <c r="R144" i="2"/>
  <c r="P144" i="2"/>
  <c r="BI140" i="2"/>
  <c r="BH140" i="2"/>
  <c r="BG140" i="2"/>
  <c r="BF140" i="2"/>
  <c r="T140" i="2"/>
  <c r="R140" i="2"/>
  <c r="P140"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4" i="2"/>
  <c r="BH124" i="2"/>
  <c r="BG124" i="2"/>
  <c r="BF124" i="2"/>
  <c r="T124" i="2"/>
  <c r="R124" i="2"/>
  <c r="P124" i="2"/>
  <c r="BI121" i="2"/>
  <c r="BH121" i="2"/>
  <c r="BG121" i="2"/>
  <c r="BF121" i="2"/>
  <c r="T121" i="2"/>
  <c r="R121" i="2"/>
  <c r="P121" i="2"/>
  <c r="BI112" i="2"/>
  <c r="BH112" i="2"/>
  <c r="BG112" i="2"/>
  <c r="BF112" i="2"/>
  <c r="T112" i="2"/>
  <c r="R112" i="2"/>
  <c r="P112" i="2"/>
  <c r="BI106" i="2"/>
  <c r="BH106" i="2"/>
  <c r="BG106" i="2"/>
  <c r="BF106" i="2"/>
  <c r="T106" i="2"/>
  <c r="R106" i="2"/>
  <c r="P106" i="2"/>
  <c r="J99" i="2"/>
  <c r="J98" i="2"/>
  <c r="F98" i="2"/>
  <c r="F96" i="2"/>
  <c r="E94" i="2"/>
  <c r="J55" i="2"/>
  <c r="J54" i="2"/>
  <c r="F54" i="2"/>
  <c r="F52" i="2"/>
  <c r="E50" i="2"/>
  <c r="J18" i="2"/>
  <c r="E18" i="2"/>
  <c r="F99" i="2" s="1"/>
  <c r="J17" i="2"/>
  <c r="J12" i="2"/>
  <c r="J52" i="2" s="1"/>
  <c r="E7" i="2"/>
  <c r="E92" i="2" s="1"/>
  <c r="L50" i="1"/>
  <c r="AM50" i="1"/>
  <c r="AM49" i="1"/>
  <c r="L49" i="1"/>
  <c r="AM47" i="1"/>
  <c r="L47" i="1"/>
  <c r="L45" i="1"/>
  <c r="L44" i="1"/>
  <c r="J106" i="3"/>
  <c r="J305" i="2"/>
  <c r="J192" i="2"/>
  <c r="BK93" i="3"/>
  <c r="BK320" i="2"/>
  <c r="J242" i="2"/>
  <c r="J135" i="2"/>
  <c r="BK297" i="2"/>
  <c r="J194" i="2"/>
  <c r="J87" i="3"/>
  <c r="BK251" i="2"/>
  <c r="BK98" i="3"/>
  <c r="J322" i="2"/>
  <c r="J291" i="2"/>
  <c r="J220" i="2"/>
  <c r="BK146" i="2"/>
  <c r="BK85" i="3"/>
  <c r="J176" i="2"/>
  <c r="BK341" i="2"/>
  <c r="J303" i="2"/>
  <c r="J239" i="2"/>
  <c r="J89" i="3"/>
  <c r="BK137" i="2"/>
  <c r="BK107" i="3"/>
  <c r="BK338" i="2"/>
  <c r="J250" i="2"/>
  <c r="J100" i="3"/>
  <c r="J343" i="2"/>
  <c r="BK303" i="2"/>
  <c r="BK203" i="2"/>
  <c r="J98" i="3"/>
  <c r="J320" i="2"/>
  <c r="BK199" i="2"/>
  <c r="J101" i="3"/>
  <c r="J334" i="2"/>
  <c r="J187" i="2"/>
  <c r="J317" i="2"/>
  <c r="J252" i="2"/>
  <c r="BK189" i="2"/>
  <c r="BK133" i="2"/>
  <c r="J245" i="2"/>
  <c r="J151" i="2"/>
  <c r="BK95" i="3"/>
  <c r="J293" i="2"/>
  <c r="BK161" i="2"/>
  <c r="BK309" i="2"/>
  <c r="J133" i="2"/>
  <c r="J105" i="3"/>
  <c r="BK339" i="2"/>
  <c r="BK257" i="2"/>
  <c r="J106" i="2"/>
  <c r="BK342" i="2"/>
  <c r="BK254" i="2"/>
  <c r="BK194" i="2"/>
  <c r="J146" i="2"/>
  <c r="BK89" i="3"/>
  <c r="BK287" i="2"/>
  <c r="J103" i="3"/>
  <c r="J339" i="2"/>
  <c r="BK233" i="2"/>
  <c r="BK175" i="2"/>
  <c r="BK87" i="3"/>
  <c r="BK305" i="2"/>
  <c r="J233" i="2"/>
  <c r="BK178" i="2"/>
  <c r="J90" i="3"/>
  <c r="BK184" i="2"/>
  <c r="BK135" i="2"/>
  <c r="BK324" i="2"/>
  <c r="J254" i="2"/>
  <c r="J205" i="2"/>
  <c r="BK317" i="2"/>
  <c r="J182" i="2"/>
  <c r="BK106" i="3"/>
  <c r="BK94" i="3"/>
  <c r="BK293" i="2"/>
  <c r="J224" i="2"/>
  <c r="J95" i="3"/>
  <c r="J329" i="2"/>
  <c r="J261" i="2"/>
  <c r="J161" i="2"/>
  <c r="BK103" i="3"/>
  <c r="BK326" i="2"/>
  <c r="BK222" i="2"/>
  <c r="BK171" i="2"/>
  <c r="BK92" i="3"/>
  <c r="J222" i="2"/>
  <c r="BK106" i="2"/>
  <c r="J85" i="3"/>
  <c r="J271" i="2"/>
  <c r="BK213" i="2"/>
  <c r="BK144" i="2"/>
  <c r="BK88" i="3"/>
  <c r="J189" i="2"/>
  <c r="BK165" i="2"/>
  <c r="BK311" i="2"/>
  <c r="BK245" i="2"/>
  <c r="BK124" i="2"/>
  <c r="J208" i="2"/>
  <c r="J107" i="3"/>
  <c r="BK91" i="3"/>
  <c r="BK285" i="2"/>
  <c r="BK121" i="2"/>
  <c r="BK343" i="2"/>
  <c r="BK289" i="2"/>
  <c r="J213" i="2"/>
  <c r="BK151" i="2"/>
  <c r="BK329" i="2"/>
  <c r="J257" i="2"/>
  <c r="BK176" i="2"/>
  <c r="J93" i="3"/>
  <c r="BK295" i="2"/>
  <c r="BK220" i="2"/>
  <c r="J92" i="3"/>
  <c r="BK307" i="2"/>
  <c r="BK237" i="2"/>
  <c r="BK187" i="2"/>
  <c r="J97" i="3"/>
  <c r="J199" i="2"/>
  <c r="J167" i="2"/>
  <c r="AS54" i="1"/>
  <c r="BK182" i="2"/>
  <c r="BK291" i="2"/>
  <c r="J171" i="2"/>
  <c r="BK100" i="3"/>
  <c r="J251" i="2"/>
  <c r="J94" i="3"/>
  <c r="J307" i="2"/>
  <c r="J237" i="2"/>
  <c r="BK159" i="2"/>
  <c r="J88" i="3"/>
  <c r="BK261" i="2"/>
  <c r="BK180" i="2"/>
  <c r="J99" i="3"/>
  <c r="J326" i="2"/>
  <c r="J184" i="2"/>
  <c r="J324" i="2"/>
  <c r="J253" i="2"/>
  <c r="BK224" i="2"/>
  <c r="J157" i="2"/>
  <c r="J104" i="3"/>
  <c r="J297" i="2"/>
  <c r="J137" i="2"/>
  <c r="BK334" i="2"/>
  <c r="J285" i="2"/>
  <c r="BK167" i="2"/>
  <c r="BK322" i="2"/>
  <c r="J159" i="2"/>
  <c r="BK105" i="3"/>
  <c r="J86" i="3"/>
  <c r="BK253" i="2"/>
  <c r="BK101" i="3"/>
  <c r="BK331" i="2"/>
  <c r="J165" i="2"/>
  <c r="J112" i="2"/>
  <c r="BK299" i="2"/>
  <c r="J230" i="2"/>
  <c r="BK97" i="3"/>
  <c r="J228" i="2"/>
  <c r="J144" i="2"/>
  <c r="J338" i="2"/>
  <c r="J299" i="2"/>
  <c r="BK242" i="2"/>
  <c r="BK208" i="2"/>
  <c r="J96" i="3"/>
  <c r="J287" i="2"/>
  <c r="J175" i="2"/>
  <c r="BK96" i="3"/>
  <c r="J289" i="2"/>
  <c r="J140" i="2"/>
  <c r="BK252" i="2"/>
  <c r="BK140" i="2"/>
  <c r="BK104" i="3"/>
  <c r="J341" i="2"/>
  <c r="J203" i="2"/>
  <c r="BK99" i="3"/>
  <c r="J342" i="2"/>
  <c r="BK228" i="2"/>
  <c r="BK157" i="2"/>
  <c r="J91" i="3"/>
  <c r="J311" i="2"/>
  <c r="BK250" i="2"/>
  <c r="BK131" i="2"/>
  <c r="BK271" i="2"/>
  <c r="BK192" i="2"/>
  <c r="BK90" i="3"/>
  <c r="J295" i="2"/>
  <c r="BK239" i="2"/>
  <c r="J180" i="2"/>
  <c r="J121" i="2"/>
  <c r="J331" i="2"/>
  <c r="J178" i="2"/>
  <c r="J124" i="2"/>
  <c r="BK86" i="3"/>
  <c r="J309" i="2"/>
  <c r="BK230" i="2"/>
  <c r="BK112" i="2"/>
  <c r="BK205" i="2"/>
  <c r="J131" i="2"/>
  <c r="T202" i="2" l="1"/>
  <c r="P202" i="2"/>
  <c r="R202" i="2"/>
  <c r="F55" i="2"/>
  <c r="BK156" i="2"/>
  <c r="J156" i="2" s="1"/>
  <c r="J64" i="2" s="1"/>
  <c r="R177" i="2"/>
  <c r="BK219" i="2"/>
  <c r="J219" i="2" s="1"/>
  <c r="J71" i="2" s="1"/>
  <c r="P236" i="2"/>
  <c r="P284" i="2"/>
  <c r="BK328" i="2"/>
  <c r="J328" i="2"/>
  <c r="J80" i="2"/>
  <c r="P337" i="2"/>
  <c r="P105" i="2"/>
  <c r="R156" i="2"/>
  <c r="T170" i="2"/>
  <c r="R256" i="2"/>
  <c r="T302" i="2"/>
  <c r="T316" i="2"/>
  <c r="P340" i="2"/>
  <c r="R139" i="2"/>
  <c r="BK177" i="2"/>
  <c r="J177" i="2"/>
  <c r="J66" i="2" s="1"/>
  <c r="P219" i="2"/>
  <c r="P201" i="2" s="1"/>
  <c r="T256" i="2"/>
  <c r="R302" i="2"/>
  <c r="T328" i="2"/>
  <c r="BK340" i="2"/>
  <c r="J340" i="2" s="1"/>
  <c r="J82" i="2" s="1"/>
  <c r="BK84" i="3"/>
  <c r="J84" i="3"/>
  <c r="J61" i="3" s="1"/>
  <c r="BK105" i="2"/>
  <c r="J105" i="2" s="1"/>
  <c r="J62" i="2" s="1"/>
  <c r="T139" i="2"/>
  <c r="BK170" i="2"/>
  <c r="J170" i="2" s="1"/>
  <c r="J65" i="2" s="1"/>
  <c r="BK256" i="2"/>
  <c r="J256" i="2" s="1"/>
  <c r="J75" i="2" s="1"/>
  <c r="P302" i="2"/>
  <c r="R316" i="2"/>
  <c r="R337" i="2"/>
  <c r="R84" i="3"/>
  <c r="T105" i="2"/>
  <c r="T156" i="2"/>
  <c r="R170" i="2"/>
  <c r="R219" i="2"/>
  <c r="P256" i="2"/>
  <c r="BK302" i="2"/>
  <c r="J302" i="2" s="1"/>
  <c r="J78" i="2" s="1"/>
  <c r="P328" i="2"/>
  <c r="T337" i="2"/>
  <c r="P102" i="3"/>
  <c r="R105" i="2"/>
  <c r="P156" i="2"/>
  <c r="P170" i="2"/>
  <c r="T219" i="2"/>
  <c r="T201" i="2"/>
  <c r="T236" i="2"/>
  <c r="R284" i="2"/>
  <c r="BK316" i="2"/>
  <c r="J316" i="2"/>
  <c r="J79" i="2" s="1"/>
  <c r="BK337" i="2"/>
  <c r="J337" i="2" s="1"/>
  <c r="J81" i="2" s="1"/>
  <c r="R102" i="3"/>
  <c r="BK139" i="2"/>
  <c r="J139" i="2" s="1"/>
  <c r="J63" i="2" s="1"/>
  <c r="T177" i="2"/>
  <c r="BK236" i="2"/>
  <c r="J236" i="2" s="1"/>
  <c r="J74" i="2" s="1"/>
  <c r="BK284" i="2"/>
  <c r="J284" i="2" s="1"/>
  <c r="J76" i="2" s="1"/>
  <c r="P316" i="2"/>
  <c r="T340" i="2"/>
  <c r="T84" i="3"/>
  <c r="P139" i="2"/>
  <c r="P177" i="2"/>
  <c r="R236" i="2"/>
  <c r="R235" i="2" s="1"/>
  <c r="T284" i="2"/>
  <c r="R328" i="2"/>
  <c r="R340" i="2"/>
  <c r="P84" i="3"/>
  <c r="P83" i="3"/>
  <c r="P82" i="3"/>
  <c r="AU56" i="1" s="1"/>
  <c r="BK102" i="3"/>
  <c r="J102" i="3"/>
  <c r="J62" i="3"/>
  <c r="T102" i="3"/>
  <c r="BE112" i="2"/>
  <c r="BE135" i="2"/>
  <c r="BE184" i="2"/>
  <c r="BE220" i="2"/>
  <c r="BE222" i="2"/>
  <c r="BE253" i="2"/>
  <c r="BE271" i="2"/>
  <c r="BE285" i="2"/>
  <c r="BE287" i="2"/>
  <c r="BE297" i="2"/>
  <c r="BE329" i="2"/>
  <c r="BK232" i="2"/>
  <c r="J232" i="2" s="1"/>
  <c r="J72" i="2" s="1"/>
  <c r="BE131" i="2"/>
  <c r="BE151" i="2"/>
  <c r="BE157" i="2"/>
  <c r="BE187" i="2"/>
  <c r="BE194" i="2"/>
  <c r="BE261" i="2"/>
  <c r="BE334" i="2"/>
  <c r="BE339" i="2"/>
  <c r="BK198" i="2"/>
  <c r="J198" i="2" s="1"/>
  <c r="J68" i="2" s="1"/>
  <c r="BE88" i="3"/>
  <c r="BE93" i="3"/>
  <c r="J96" i="2"/>
  <c r="BE159" i="2"/>
  <c r="BE171" i="2"/>
  <c r="BE213" i="2"/>
  <c r="BE230" i="2"/>
  <c r="BE257" i="2"/>
  <c r="BE305" i="2"/>
  <c r="BE309" i="2"/>
  <c r="BE320" i="2"/>
  <c r="BE322" i="2"/>
  <c r="BE92" i="3"/>
  <c r="BE98" i="3"/>
  <c r="BE100" i="3"/>
  <c r="BE103" i="3"/>
  <c r="E48" i="2"/>
  <c r="BE106" i="2"/>
  <c r="BE124" i="2"/>
  <c r="BE203" i="2"/>
  <c r="BE205" i="2"/>
  <c r="BE245" i="2"/>
  <c r="BE250" i="2"/>
  <c r="BE293" i="2"/>
  <c r="J52" i="3"/>
  <c r="BE86" i="3"/>
  <c r="BE96" i="3"/>
  <c r="BE97" i="3"/>
  <c r="BE99" i="3"/>
  <c r="BE133" i="2"/>
  <c r="BE146" i="2"/>
  <c r="BE161" i="2"/>
  <c r="BE165" i="2"/>
  <c r="BE167" i="2"/>
  <c r="BE182" i="2"/>
  <c r="BE208" i="2"/>
  <c r="BE237" i="2"/>
  <c r="BE254" i="2"/>
  <c r="BE289" i="2"/>
  <c r="BE291" i="2"/>
  <c r="BE303" i="2"/>
  <c r="BE307" i="2"/>
  <c r="F79" i="3"/>
  <c r="BE90" i="3"/>
  <c r="BE91" i="3"/>
  <c r="BE94" i="3"/>
  <c r="BE95" i="3"/>
  <c r="BE104" i="3"/>
  <c r="BE137" i="2"/>
  <c r="BE144" i="2"/>
  <c r="BE189" i="2"/>
  <c r="BE242" i="2"/>
  <c r="BE252" i="2"/>
  <c r="BE295" i="2"/>
  <c r="BE338" i="2"/>
  <c r="BK202" i="2"/>
  <c r="J202" i="2"/>
  <c r="J70" i="2"/>
  <c r="BE101" i="3"/>
  <c r="BE121" i="2"/>
  <c r="BE175" i="2"/>
  <c r="BE176" i="2"/>
  <c r="BE178" i="2"/>
  <c r="BE180" i="2"/>
  <c r="BE192" i="2"/>
  <c r="BE224" i="2"/>
  <c r="BE239" i="2"/>
  <c r="BE251" i="2"/>
  <c r="BE311" i="2"/>
  <c r="BE317" i="2"/>
  <c r="BE341" i="2"/>
  <c r="BE342" i="2"/>
  <c r="BE343" i="2"/>
  <c r="BE85" i="3"/>
  <c r="BE87" i="3"/>
  <c r="BE140" i="2"/>
  <c r="BE199" i="2"/>
  <c r="BE228" i="2"/>
  <c r="BE233" i="2"/>
  <c r="BE299" i="2"/>
  <c r="BE324" i="2"/>
  <c r="BE326" i="2"/>
  <c r="BE331" i="2"/>
  <c r="E48" i="3"/>
  <c r="BE89" i="3"/>
  <c r="BE105" i="3"/>
  <c r="BE106" i="3"/>
  <c r="BE107" i="3"/>
  <c r="F36" i="2"/>
  <c r="BC55" i="1"/>
  <c r="F36" i="3"/>
  <c r="BC56" i="1" s="1"/>
  <c r="J34" i="3"/>
  <c r="AW56" i="1"/>
  <c r="F34" i="3"/>
  <c r="BA56" i="1" s="1"/>
  <c r="F37" i="2"/>
  <c r="BD55" i="1" s="1"/>
  <c r="J34" i="2"/>
  <c r="AW55" i="1" s="1"/>
  <c r="F35" i="2"/>
  <c r="BB55" i="1" s="1"/>
  <c r="F35" i="3"/>
  <c r="BB56" i="1" s="1"/>
  <c r="F37" i="3"/>
  <c r="BD56" i="1"/>
  <c r="F34" i="2"/>
  <c r="BA55" i="1" s="1"/>
  <c r="R201" i="2" l="1"/>
  <c r="R104" i="2"/>
  <c r="T83" i="3"/>
  <c r="T82" i="3"/>
  <c r="T104" i="2"/>
  <c r="R301" i="2"/>
  <c r="R103" i="2" s="1"/>
  <c r="R102" i="2" s="1"/>
  <c r="R83" i="3"/>
  <c r="R82" i="3"/>
  <c r="P301" i="2"/>
  <c r="P104" i="2"/>
  <c r="P235" i="2"/>
  <c r="T301" i="2"/>
  <c r="T235" i="2"/>
  <c r="BK83" i="3"/>
  <c r="J83" i="3"/>
  <c r="J60" i="3"/>
  <c r="BK104" i="2"/>
  <c r="BK201" i="2"/>
  <c r="J201" i="2"/>
  <c r="J69" i="2"/>
  <c r="BK197" i="2"/>
  <c r="J197" i="2"/>
  <c r="J67" i="2"/>
  <c r="BK235" i="2"/>
  <c r="J235" i="2" s="1"/>
  <c r="J73" i="2" s="1"/>
  <c r="BK301" i="2"/>
  <c r="J301" i="2"/>
  <c r="J77" i="2"/>
  <c r="F33" i="2"/>
  <c r="AZ55" i="1" s="1"/>
  <c r="F33" i="3"/>
  <c r="AZ56" i="1" s="1"/>
  <c r="J33" i="2"/>
  <c r="AV55" i="1" s="1"/>
  <c r="AT55" i="1" s="1"/>
  <c r="BD54" i="1"/>
  <c r="W33" i="1"/>
  <c r="BC54" i="1"/>
  <c r="W32" i="1"/>
  <c r="BA54" i="1"/>
  <c r="W30" i="1"/>
  <c r="BB54" i="1"/>
  <c r="W31" i="1"/>
  <c r="J33" i="3"/>
  <c r="AV56" i="1"/>
  <c r="AT56" i="1" s="1"/>
  <c r="BK103" i="2" l="1"/>
  <c r="BK102" i="2" s="1"/>
  <c r="J102" i="2" s="1"/>
  <c r="J59" i="2" s="1"/>
  <c r="T103" i="2"/>
  <c r="T102" i="2" s="1"/>
  <c r="P103" i="2"/>
  <c r="P102" i="2" s="1"/>
  <c r="AU55" i="1" s="1"/>
  <c r="AU54" i="1" s="1"/>
  <c r="J104" i="2"/>
  <c r="J61" i="2"/>
  <c r="BK82" i="3"/>
  <c r="J82" i="3"/>
  <c r="J59" i="3"/>
  <c r="AX54" i="1"/>
  <c r="AY54" i="1"/>
  <c r="AW54" i="1"/>
  <c r="AK30" i="1" s="1"/>
  <c r="AZ54" i="1"/>
  <c r="W29" i="1"/>
  <c r="J103" i="2" l="1"/>
  <c r="J60" i="2"/>
  <c r="J30" i="3"/>
  <c r="AG56" i="1"/>
  <c r="AN56" i="1" s="1"/>
  <c r="AV54" i="1"/>
  <c r="AK29" i="1" s="1"/>
  <c r="J30" i="2"/>
  <c r="AG55" i="1" s="1"/>
  <c r="AN55" i="1" s="1"/>
  <c r="J39" i="3" l="1"/>
  <c r="J39" i="2"/>
  <c r="AG54" i="1"/>
  <c r="AT54" i="1"/>
  <c r="AN54" i="1" l="1"/>
  <c r="AK26" i="1"/>
  <c r="AK35" i="1"/>
</calcChain>
</file>

<file path=xl/sharedStrings.xml><?xml version="1.0" encoding="utf-8"?>
<sst xmlns="http://schemas.openxmlformats.org/spreadsheetml/2006/main" count="3798" uniqueCount="849">
  <si>
    <t>Export Komplet</t>
  </si>
  <si>
    <t>VZ</t>
  </si>
  <si>
    <t>2.0</t>
  </si>
  <si>
    <t/>
  </si>
  <si>
    <t>False</t>
  </si>
  <si>
    <t>{2170e95c-8163-4a85-9b97-f631127fc58c}</t>
  </si>
  <si>
    <t>&gt;&gt;  skryté sloupce  &lt;&lt;</t>
  </si>
  <si>
    <t>0,01</t>
  </si>
  <si>
    <t>21</t>
  </si>
  <si>
    <t>15</t>
  </si>
  <si>
    <t>REKAPITULACE STAVBY</t>
  </si>
  <si>
    <t>v ---  níže se nacházejí doplnkové a pomocné údaje k sestavám  --- v</t>
  </si>
  <si>
    <t>Návod na vyplnění</t>
  </si>
  <si>
    <t>0,001</t>
  </si>
  <si>
    <t>Kód:</t>
  </si>
  <si>
    <t>2017-049_C2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</si>
  <si>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</si>
  <si>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</si>
  <si>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Projekty na realizaci plánu společných zařízení navržených v rámci KoPÚ Seletice, KoPÚ Sovenice, KoPÚ Doubravany</t>
  </si>
  <si>
    <t>KSO:</t>
  </si>
  <si>
    <t>CC-CZ:</t>
  </si>
  <si>
    <t>Místo:</t>
  </si>
  <si>
    <t>Doubravany</t>
  </si>
  <si>
    <t>Datum:</t>
  </si>
  <si>
    <t>31. 5. 2021</t>
  </si>
  <si>
    <t>Zadavatel:</t>
  </si>
  <si>
    <t>IČ:</t>
  </si>
  <si>
    <t>01312774</t>
  </si>
  <si>
    <t>Státní pozemkový úřad, pobočka Nymburk</t>
  </si>
  <si>
    <t>DIČ:</t>
  </si>
  <si>
    <t>Uchazeč:</t>
  </si>
  <si>
    <t>Vyplň údaj</t>
  </si>
  <si>
    <t>Projektant:</t>
  </si>
  <si>
    <t>27086135</t>
  </si>
  <si>
    <t>CR Project s.r.o.</t>
  </si>
  <si>
    <t>CZ27086135</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</si>
  <si>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</si>
  <si>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</si>
  <si>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</si>
  <si>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</si>
  <si>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</si>
  <si>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</si>
  <si>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</si>
  <si>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</si>
  <si>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</si>
  <si>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</si>
  <si>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</si>
  <si>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</si>
  <si>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</si>
  <si>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</si>
  <si>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</si>
  <si>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</si>
  <si>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</si>
  <si>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</si>
  <si>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</si>
  <si>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</si>
  <si>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</si>
  <si>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</si>
  <si>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</si>
  <si>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</si>
  <si>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</si>
  <si>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</si>
  <si>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</si>
  <si>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</si>
  <si>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</si>
  <si>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</si>
  <si>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</si>
  <si>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</si>
  <si>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</si>
  <si>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</si>
  <si>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</si>
  <si>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</si>
  <si>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</si>
  <si>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</si>
  <si>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</si>
  <si>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</si>
  <si>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</si>
  <si>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</si>
  <si>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</si>
  <si>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SO.103</t>
  </si>
  <si>
    <t>SO.103 - Polní cesta C2 - Doubravany</t>
  </si>
  <si>
    <t>STA</t>
  </si>
  <si>
    <t>1</t>
  </si>
  <si>
    <t>{05060ae0-058c-4f32-b4a7-493aee20343f}</t>
  </si>
  <si>
    <t>2</t>
  </si>
  <si>
    <t>VoN</t>
  </si>
  <si>
    <t>Vedlejší a ostatní náklady</t>
  </si>
  <si>
    <t>VON</t>
  </si>
  <si>
    <t>{f8e0ea2b-27d0-44ec-a69c-1a6a28b6010f}</t>
  </si>
  <si>
    <t>KRYCÍ LIST SOUPISU PRACÍ</t>
  </si>
  <si>
    <t>Objekt:</t>
  </si>
  <si>
    <t>SO.103 - SO.103 - Polní cesta C2 - Doubravany</t>
  </si>
  <si>
    <t>REKAPITULACE ČLENĚNÍ SOUPISU PRACÍ</t>
  </si>
  <si>
    <t>Kód dílu - Popis</t>
  </si>
  <si>
    <t>Cena celkem [CZK]</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</si>
  <si>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</si>
  <si>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</si>
  <si>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</si>
  <si>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</si>
  <si>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</si>
  <si>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</si>
  <si>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R13 - Odstranění zeleně</t>
  </si>
  <si>
    <t xml:space="preserve">      R14 - Založení zeleně</t>
  </si>
  <si>
    <t xml:space="preserve">    3 - Svislé a kompletní konstrukce</t>
  </si>
  <si>
    <t xml:space="preserve">      R32 - Úprava koryta u propustku</t>
  </si>
  <si>
    <t xml:space="preserve">    5 - Komunikace</t>
  </si>
  <si>
    <t xml:space="preserve">      R50 - Podkladní vrstvy</t>
  </si>
  <si>
    <t xml:space="preserve">      R51 - Komunikace pro automobilovou dopravu</t>
  </si>
  <si>
    <t xml:space="preserve">      R58 - Zřízení krajnic a napojení na komunikace</t>
  </si>
  <si>
    <t xml:space="preserve">    8 - Trubní vedení</t>
  </si>
  <si>
    <t xml:space="preserve">      R85 - Drenážní potrubí</t>
  </si>
  <si>
    <t xml:space="preserve">      R86 - Zasakovací zařízení</t>
  </si>
  <si>
    <t xml:space="preserve">      R88 - Propustky</t>
  </si>
  <si>
    <t xml:space="preserve">    9 - Ostatní konstrukce a práce-bourání</t>
  </si>
  <si>
    <t xml:space="preserve">      R90 - Společné práce pro bourání a konstrukce</t>
  </si>
  <si>
    <t xml:space="preserve">      R96 - Bourání konstrukcí vozovek</t>
  </si>
  <si>
    <t xml:space="preserve">      R98 - Vodorovné dopravní značení</t>
  </si>
  <si>
    <t xml:space="preserve">      R99 - Svislé dopravní značení</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</si>
  <si>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</si>
  <si>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</si>
  <si>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</si>
  <si>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</si>
  <si>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</si>
  <si>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</si>
  <si>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</si>
  <si>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</si>
  <si>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</si>
  <si>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</si>
  <si>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</si>
  <si>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</si>
  <si>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</si>
  <si>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</si>
  <si>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</si>
  <si>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</si>
  <si>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</si>
  <si>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</si>
  <si>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</si>
  <si>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</si>
  <si>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</si>
  <si>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167151111</t>
  </si>
  <si>
    <t>Nakládání, skládání a překládání neulehlého výkopku nebo sypaniny strojně nakládání, množství přes 100 m3, z hornin třídy těžitelnosti I, skupiny 1 až 3</t>
  </si>
  <si>
    <t>m3</t>
  </si>
  <si>
    <t>CS ÚRS 2021 01</t>
  </si>
  <si>
    <t>4</t>
  </si>
  <si>
    <t>3</t>
  </si>
  <si>
    <t>-347128965</t>
  </si>
  <si>
    <t>VV</t>
  </si>
  <si>
    <t>Nakládání na mezideponii pro násypy, zásypy a zpětné použití ornice:</t>
  </si>
  <si>
    <t>808,50*0,150 "- ornice"</t>
  </si>
  <si>
    <t>118,370 "- pro násypy komunikací"</t>
  </si>
  <si>
    <t>Celkem pro další použití</t>
  </si>
  <si>
    <t>Součet</t>
  </si>
  <si>
    <t>162351103</t>
  </si>
  <si>
    <t>Vodorovné přemístění výkopku nebo sypaniny po suchu na obvyklém dopravním prostředku, bez naložení výkopku, avšak se složením bez rozhrnutí z horniny třídy těžitelnosti I skupiny 1 až 3 na vzdálenost přes 50 do 500 m</t>
  </si>
  <si>
    <t>1128093957</t>
  </si>
  <si>
    <t>Dovoz materiálu na mezideponii pro další použití</t>
  </si>
  <si>
    <t>Mezisoučet</t>
  </si>
  <si>
    <t>Dovoz materiálu z mezideponie na místo použití</t>
  </si>
  <si>
    <t>162651112</t>
  </si>
  <si>
    <t>Vodorovné přemístění výkopku nebo sypaniny po suchu na obvyklém dopravním prostředku, bez naložení výkopku, avšak se složením bez rozhrnutí z horniny třídy těžitelnosti I skupiny 1 až 3 na vzdálenost přes 4 000 do 5 000 m</t>
  </si>
  <si>
    <t>-1301108783</t>
  </si>
  <si>
    <t>Odvoz přebytečné ornice na deponii</t>
  </si>
  <si>
    <t>672,0-808,50*0,15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</si>
  <si>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</si>
  <si>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</si>
  <si>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-606419244</t>
  </si>
  <si>
    <t>Odvoz přebytečného výkopku na skládku</t>
  </si>
  <si>
    <t>1159,20-118,370 "- z komunikací"</t>
  </si>
  <si>
    <t>33,540 "- z hloubení jam"</t>
  </si>
  <si>
    <t>3,120 "- z hloubení rýh š. do 800 mm"</t>
  </si>
  <si>
    <t>380,640 "- z hloubení rýh š. do 2000 mm"</t>
  </si>
  <si>
    <t>5</t>
  </si>
  <si>
    <t>171201201</t>
  </si>
  <si>
    <t>Uložení sypaniny na skládky nebo meziskládky bez hutnění s upravením uložené sypaniny do předepsaného tvaru</t>
  </si>
  <si>
    <t>-1596503540</t>
  </si>
  <si>
    <t>1458,130 "- uložení přebytečného výkopku na skládku"</t>
  </si>
  <si>
    <t>6</t>
  </si>
  <si>
    <t>171203111</t>
  </si>
  <si>
    <t>Uložení výkopku bez zhutnění s hrubým rozhrnutím v rovině nebo na svahu do 1:5</t>
  </si>
  <si>
    <t>1548914112</t>
  </si>
  <si>
    <t>550,725 "- uložení přebytečné ornice na deponii"</t>
  </si>
  <si>
    <t>7</t>
  </si>
  <si>
    <t>171201221</t>
  </si>
  <si>
    <t>Poplatek za uložení stavebního odpadu na skládce (skládkovné) zeminy a kamení zatříděného do Katalogu odpadů pod kódem 17 05 04</t>
  </si>
  <si>
    <t>t</t>
  </si>
  <si>
    <t>290666505</t>
  </si>
  <si>
    <t>1458,130*1,75 "- uložení přebytečného výkopku na skládku"</t>
  </si>
  <si>
    <t>8</t>
  </si>
  <si>
    <t>181152302</t>
  </si>
  <si>
    <t>Úprava pláně na stavbách silnic a dálnic strojně v zářezech mimo skalních se zhutněním</t>
  </si>
  <si>
    <t>m2</t>
  </si>
  <si>
    <t>-1465852919</t>
  </si>
  <si>
    <t>2008,0*1,35 "- komunikace  pro aut. dopravu"</t>
  </si>
  <si>
    <t>R11</t>
  </si>
  <si>
    <t>Zemní práce pro komunikace</t>
  </si>
  <si>
    <t>9</t>
  </si>
  <si>
    <t>122251106</t>
  </si>
  <si>
    <t>Odkopávky a prokopávky nezapažené strojně v hornině třídy těžitelnosti I skupiny 3 přes 1 000 do 5 000 m3</t>
  </si>
  <si>
    <t>-2076731987</t>
  </si>
  <si>
    <t>1605,0*0,30 "- komunikace - KS I"</t>
  </si>
  <si>
    <t>2008,0*1,35*0,250 "- odkop horní vrstvy pro vápnění"</t>
  </si>
  <si>
    <t>10</t>
  </si>
  <si>
    <t>171152112</t>
  </si>
  <si>
    <t>Uložení sypaniny do zhutněných násypů pro silnice, dálnice a letiště s rozprostřením sypaniny ve vrstvách, s hrubým urovnáním a uzavřením povrchu násypu z hornin nesoudržných sypkých mimo aktivní zónu</t>
  </si>
  <si>
    <t>-1174261805</t>
  </si>
  <si>
    <t>2*0,05*546,50 "- dosyp pod krajnicemi z nakupovaného materiálu"</t>
  </si>
  <si>
    <t>11</t>
  </si>
  <si>
    <t>171152111</t>
  </si>
  <si>
    <t>Uložení sypaniny do zhutněných násypů pro silnice, dálnice a letiště s rozprostřením sypaniny ve vrstvách, s hrubým urovnáním a uzavřením povrchu násypu z hornin nesoudržných sypkých v aktivní zóně</t>
  </si>
  <si>
    <t>207059929</t>
  </si>
  <si>
    <t>Dosyp materiálu pod komunikace</t>
  </si>
  <si>
    <t>0,190*(114,0+3,0+21,0+29,0+68,0+7,0+29,0+1,0+26,0+5,0+152,0+79,0+76,0+13,0) "- pro komunikace - využití výkopového materiálu"</t>
  </si>
  <si>
    <t>2008,0*1,35*0,250 "- horní vrstva pro vápnění"</t>
  </si>
  <si>
    <t>12</t>
  </si>
  <si>
    <t>M</t>
  </si>
  <si>
    <t>583312001</t>
  </si>
  <si>
    <t>štěrkopísek netříděný zásypový materiál</t>
  </si>
  <si>
    <t>-161386818</t>
  </si>
  <si>
    <t>Uvažováno 2050 kg/m3:</t>
  </si>
  <si>
    <t>2,050*54,650 "- dosyp pod krajnicemi z nakupovaného materiálu"</t>
  </si>
  <si>
    <t>2,050*2008,0*1,35*0,250 "- horní vrstva pro vápnění"</t>
  </si>
  <si>
    <t>R12</t>
  </si>
  <si>
    <t>Zemní práce pro odvodnění komunikací</t>
  </si>
  <si>
    <t>13</t>
  </si>
  <si>
    <t>131251102</t>
  </si>
  <si>
    <t>Hloubení nezapažených jam a zářezů strojně s urovnáním dna do předepsaného profilu a spádu v hornině třídy těžitelnosti I skupiny 3 přes 20 do 50 m3</t>
  </si>
  <si>
    <t>-424980346</t>
  </si>
  <si>
    <t>12,9*2,60 "- stavební jáma propustku"</t>
  </si>
  <si>
    <t>14</t>
  </si>
  <si>
    <t>132251101</t>
  </si>
  <si>
    <t>Hloubení nezapažených rýh šířky do 800 mm strojně s urovnáním dna do předepsaného profilu a spádu v hornině třídy těžitelnosti I skupiny 3 do 20 m3</t>
  </si>
  <si>
    <t>1645014150</t>
  </si>
  <si>
    <t>0,30*0,40*(14,0+12,0) "- příčný práh propustku"</t>
  </si>
  <si>
    <t>132251254</t>
  </si>
  <si>
    <t>Hloubení nezapažených rýh šířky přes 800 do 2 000 mm strojně s urovnáním dna do předepsaného profilu a spádu v hornině třídy těžitelnosti I skupiny 3 přes 100 do 500 m3</t>
  </si>
  <si>
    <t>-1325622648</t>
  </si>
  <si>
    <t>0,80*0,80*(64,0+292,0+53,0+129,0+8,0) "- vsakovací rýhy bez drenáží"</t>
  </si>
  <si>
    <t>0,80*1,0*(6,50+8,50+11,50+12,50) "- vsakovací rýhy s drenážemi"</t>
  </si>
  <si>
    <t>16</t>
  </si>
  <si>
    <t>174101101</t>
  </si>
  <si>
    <t>Zásyp sypaninou z jakékoliv horniny strojně s uložením výkopku ve vrstvách se zhutněním jam, šachet, rýh nebo kolem objektů v těchto vykopávkách</t>
  </si>
  <si>
    <t>-217275930</t>
  </si>
  <si>
    <t>2*0,7*11,20 "- propustek km 0,008 11"</t>
  </si>
  <si>
    <t>17</t>
  </si>
  <si>
    <t>-1611946660</t>
  </si>
  <si>
    <t>2,050*2*0,7*11,20 "- propustek km 0,008 11"</t>
  </si>
  <si>
    <t>R13</t>
  </si>
  <si>
    <t>Odstranění zeleně</t>
  </si>
  <si>
    <t>18</t>
  </si>
  <si>
    <t>121103112</t>
  </si>
  <si>
    <t>Skrývka zemin schopných zúrodnění ve sklonu přes 1:5 do 1:2</t>
  </si>
  <si>
    <t>-1743359836</t>
  </si>
  <si>
    <t>uvažovaná tl. ornice 400 mm</t>
  </si>
  <si>
    <t>Odvoz na mezideponii na staveništi</t>
  </si>
  <si>
    <t>0,40*(3285,0-1605,0)</t>
  </si>
  <si>
    <t>19</t>
  </si>
  <si>
    <t>112201102</t>
  </si>
  <si>
    <t>Odstranění pařezů strojně s jejich vykopáním, vytrháním nebo odstřelením průměru přes 300 do 500 mm</t>
  </si>
  <si>
    <t>kus</t>
  </si>
  <si>
    <t>-1528291439</t>
  </si>
  <si>
    <t>20</t>
  </si>
  <si>
    <t>174201202</t>
  </si>
  <si>
    <t>Zásyp jam po pařezech strojně výkopkem z horniny získané při dobývání pařezů s hrubým urovnáním povrchu zasypávky průměru pařezu přes 300 do 500 mm</t>
  </si>
  <si>
    <t>-964727154</t>
  </si>
  <si>
    <t>R14</t>
  </si>
  <si>
    <t>Založení zeleně</t>
  </si>
  <si>
    <t>184802211</t>
  </si>
  <si>
    <t>Chemické odplevelení půdy před založením kultury, trávníku nebo zpevněných ploch o výměře jednotlivě přes 20 m2 na svahu přes 1:5 do 1:2 postřikem na široko</t>
  </si>
  <si>
    <t>-1717795206</t>
  </si>
  <si>
    <t>90,0+68,50+16,0+235,50+0,50+136,50+42,0+23,50+105,0+81,50+5,50+4,0</t>
  </si>
  <si>
    <t>22</t>
  </si>
  <si>
    <t>183402132</t>
  </si>
  <si>
    <t>Rozrušení půdy na hloubku přes 50 do 150 mm souvislé plochy přes 500 m2 na svahu přes 1:5 do 1:2</t>
  </si>
  <si>
    <t>-1152680369</t>
  </si>
  <si>
    <t>808,500 "- Viz. pol. č. 184802211 - Chemické odplevelení před založením kultury"</t>
  </si>
  <si>
    <t>23</t>
  </si>
  <si>
    <t>182301132</t>
  </si>
  <si>
    <t>Rozprostření a urovnání ornice ve svahu sklonu přes 1:5 strojně při souvislé ploše přes 500 m2, tl. vrstvy do 200 mm</t>
  </si>
  <si>
    <t>1953808831</t>
  </si>
  <si>
    <t>24</t>
  </si>
  <si>
    <t>181151322</t>
  </si>
  <si>
    <t>Plošná úprava terénu v zemině skupiny 1 až 4 s urovnáním povrchu bez doplnění ornice souvislé plochy přes 500 m2 při nerovnostech terénu přes 100 do 150 mm na svahu přes 1:5 do 1:2</t>
  </si>
  <si>
    <t>-1461187525</t>
  </si>
  <si>
    <t>Úprava podorničí</t>
  </si>
  <si>
    <t>25</t>
  </si>
  <si>
    <t>181411122</t>
  </si>
  <si>
    <t>Založení trávníku na půdě předem připravené plochy do 1000 m2 výsevem včetně utažení lučního na svahu přes 1:5 do 1:2</t>
  </si>
  <si>
    <t>689833983</t>
  </si>
  <si>
    <t>26</t>
  </si>
  <si>
    <t>00572474</t>
  </si>
  <si>
    <t>osivo směs travní krajinná-svahová</t>
  </si>
  <si>
    <t>kg</t>
  </si>
  <si>
    <t>1943882738</t>
  </si>
  <si>
    <t>Uvažovaná spotřeba 0,015 kg/m2</t>
  </si>
  <si>
    <t>0,015*808,50</t>
  </si>
  <si>
    <t>27</t>
  </si>
  <si>
    <t>185811212</t>
  </si>
  <si>
    <t>Vyhrabání trávníku souvislé plochy do 1000 m2 na svahu přes 1:5 do 1:2</t>
  </si>
  <si>
    <t>-531802053</t>
  </si>
  <si>
    <t>28</t>
  </si>
  <si>
    <t>185802123</t>
  </si>
  <si>
    <t>Hnojení půdy nebo trávníku na svahu přes 1:5 do 1:2 umělým hnojivem na široko</t>
  </si>
  <si>
    <t>-89176257</t>
  </si>
  <si>
    <t>Uvažovaná spotřeba 0,00005 t/m2</t>
  </si>
  <si>
    <t>0,00005*808,50</t>
  </si>
  <si>
    <t>Svislé a kompletní konstrukce</t>
  </si>
  <si>
    <t>R32</t>
  </si>
  <si>
    <t>Úprava koryta u propustku</t>
  </si>
  <si>
    <t>29</t>
  </si>
  <si>
    <t>465513157</t>
  </si>
  <si>
    <t>Dlažba svahu u mostních opěr z upraveného lomového žulového kamene s vyspárováním maltou MC 25, šíře spáry 15 mm do betonového lože C 25/30 tloušťky 200 mm, plochy přes 10 m2</t>
  </si>
  <si>
    <t>-1516252294</t>
  </si>
  <si>
    <t>2*15,0 "- odláždění svahů u propustku"</t>
  </si>
  <si>
    <t>Komunikace</t>
  </si>
  <si>
    <t>R50</t>
  </si>
  <si>
    <t>Podkladní vrstvy</t>
  </si>
  <si>
    <t>30</t>
  </si>
  <si>
    <t>564851111</t>
  </si>
  <si>
    <t>Podklad ze štěrkodrti ŠD s rozprostřením a zhutněním, po zhutnění tl. 150 mm</t>
  </si>
  <si>
    <t>2122417078</t>
  </si>
  <si>
    <t>2*2008,0*1,35 "- komunikace - KS I - 2 vrstvy"</t>
  </si>
  <si>
    <t>31</t>
  </si>
  <si>
    <t>561031121</t>
  </si>
  <si>
    <t>Zřízení podkladu ze zeminy upravené hydraulickými pojivy vápnem, cementem nebo směsnými pojivy (materiál ve specifikaci) s rozprostřením, promísením, vlhčením, zhutněním a ošetřením vodou plochy přes 1 000 do 5 000 m2, tloušťka po zhutnění přes 200 do 250 mm</t>
  </si>
  <si>
    <t>-66039213</t>
  </si>
  <si>
    <t>Úprava podloží vápeno-cementovým pojivem - 2 vrstvy - celkem tl. 500mm</t>
  </si>
  <si>
    <t>2*2008,0*1,35 "- komunikace - KS I"</t>
  </si>
  <si>
    <t>32</t>
  </si>
  <si>
    <t>58530170</t>
  </si>
  <si>
    <t>vápno nehašené CL 90-Q pro úpravu zemin standardní</t>
  </si>
  <si>
    <t>512932398</t>
  </si>
  <si>
    <t>Uvažovaná objemová hmotnost zeminy 1750 kg/m3</t>
  </si>
  <si>
    <t>Uvažované množství 3%</t>
  </si>
  <si>
    <t>(Přesné množství pojiva se stanoví inženýrsko-geologickým průzkumem na základě průkazní zkoušky)</t>
  </si>
  <si>
    <t>2*0,250*2008,0*1,35*1,75*0,03 "- komunikace - KS I"</t>
  </si>
  <si>
    <t>33</t>
  </si>
  <si>
    <t>58521130</t>
  </si>
  <si>
    <t>cement portlandský CEM I 42,5MPa</t>
  </si>
  <si>
    <t>1374025565</t>
  </si>
  <si>
    <t>P</t>
  </si>
  <si>
    <t>Poznámka k položce:_x000D_
portlandský cement</t>
  </si>
  <si>
    <t>Uvažované množství 5%</t>
  </si>
  <si>
    <t>2*0,250*2008,0*1,35*1,75*0,05 "- komunikace - KS I"</t>
  </si>
  <si>
    <t>R51</t>
  </si>
  <si>
    <t>Komunikace pro automobilovou dopravu</t>
  </si>
  <si>
    <t>34</t>
  </si>
  <si>
    <t>577134121</t>
  </si>
  <si>
    <t>Asfaltový beton vrstva obrusná ACO 11 (ABS) s rozprostřením a se zhutněním z nemodifikovaného asfaltu v pruhu šířky přes 3 m tř. I, po zhutnění tl. 40 mm</t>
  </si>
  <si>
    <t>441085203</t>
  </si>
  <si>
    <t>2000,0+8*1,0 "- plné souvrství - KS I"</t>
  </si>
  <si>
    <t>35</t>
  </si>
  <si>
    <t>577144111</t>
  </si>
  <si>
    <t>Asfaltový beton vrstva obrusná ACO 11 (ABS) s rozprostřením a se zhutněním z nemodifikovaného asfaltu v pruhu šířky do 3 m tř. I, po zhutnění tl. 50 mm</t>
  </si>
  <si>
    <t>1987897446</t>
  </si>
  <si>
    <t>14,0 "- napojení na stávající komunikace"</t>
  </si>
  <si>
    <t>36</t>
  </si>
  <si>
    <t>573231106</t>
  </si>
  <si>
    <t>Postřik spojovací PS bez posypu kamenivem ze silniční emulze, v množství 0,30 kg/m2</t>
  </si>
  <si>
    <t>-386398090</t>
  </si>
  <si>
    <t>37</t>
  </si>
  <si>
    <t>565145121</t>
  </si>
  <si>
    <t>Asfaltový beton vrstva podkladní ACP 16 (obalované kamenivo střednězrnné - OKS) s rozprostřením a zhutněním v pruhu šířky přes 3 m, po zhutnění tl. 60 mm</t>
  </si>
  <si>
    <t>1393201703</t>
  </si>
  <si>
    <t>38</t>
  </si>
  <si>
    <t>573111112</t>
  </si>
  <si>
    <t>Postřik infiltrační PI z asfaltu silničního s posypem kamenivem, v množství 1,00 kg/m2</t>
  </si>
  <si>
    <t>-1042948590</t>
  </si>
  <si>
    <t>R58</t>
  </si>
  <si>
    <t>Zřízení krajnic a napojení na komunikace</t>
  </si>
  <si>
    <t>39</t>
  </si>
  <si>
    <t>569851111</t>
  </si>
  <si>
    <t>Zpevnění krajnic nebo komunikací pro pěší s rozprostřením a zhutněním, po zhutnění štěrkodrtí tl. 150 mm</t>
  </si>
  <si>
    <t>1456028444</t>
  </si>
  <si>
    <t>47,50+47,50+1,0+64,0+64,0+83,0+50,50+31,50+70,50+4,50+64,50+4,0 "- podél komunikace"</t>
  </si>
  <si>
    <t>Trubní vedení</t>
  </si>
  <si>
    <t>R85</t>
  </si>
  <si>
    <t>Drenážní potrubí</t>
  </si>
  <si>
    <t>40</t>
  </si>
  <si>
    <t>212755216</t>
  </si>
  <si>
    <t>Trativody bez lože z drenážních trubek plastových flexibilních D 160 mm</t>
  </si>
  <si>
    <t>m</t>
  </si>
  <si>
    <t>82242118</t>
  </si>
  <si>
    <t>3,0+6,50+8,50+11,50+12,50 "- vsakovací rýhy s drenážemi"</t>
  </si>
  <si>
    <t>41</t>
  </si>
  <si>
    <t>21153111R</t>
  </si>
  <si>
    <t>Výplň kamenivem do rýh odvodňovacích žeber nebo trativodů bez zhutnění, s úpravou povrchu výplně kamenivem hrubým drceným frakce 16 až 32 mm</t>
  </si>
  <si>
    <t>1586697341</t>
  </si>
  <si>
    <t>Uvažovaná spotřeba 0,34 m3/bm potrubí</t>
  </si>
  <si>
    <t>0,385*42,0</t>
  </si>
  <si>
    <t>42</t>
  </si>
  <si>
    <t>211971121</t>
  </si>
  <si>
    <t>Zřízení opláštění výplně z geotextilie odvodňovacích žeber nebo trativodů v rýze nebo zářezu se stěnami svislými nebo šikmými o sklonu přes 1:2 při rozvinuté šířce opláštění do 2,5 m</t>
  </si>
  <si>
    <t>-118349954</t>
  </si>
  <si>
    <t>uvažovaná spotřeba 2,85 m2/bm potrubí</t>
  </si>
  <si>
    <t>2,85*42,0</t>
  </si>
  <si>
    <t>43</t>
  </si>
  <si>
    <t>69311067</t>
  </si>
  <si>
    <t>geotextilie netkaná separační, ochranná, filtrační, drenážní PP 250g/m2</t>
  </si>
  <si>
    <t>-66088801</t>
  </si>
  <si>
    <t>Uvažován překryv 200 mm</t>
  </si>
  <si>
    <t>3,05*42,0</t>
  </si>
  <si>
    <t>"Prořez 15,0% -" 128,10*0,15</t>
  </si>
  <si>
    <t>44</t>
  </si>
  <si>
    <t>891315111</t>
  </si>
  <si>
    <t>Montáž vodovodních armatur na potrubí koncových klapek (žabích) hrdlových DN 150</t>
  </si>
  <si>
    <t>391303773</t>
  </si>
  <si>
    <t>45</t>
  </si>
  <si>
    <t>42284015</t>
  </si>
  <si>
    <t>klapka zpětná koncová litinová pro odpadní vodu L55 067 601 DN 150</t>
  </si>
  <si>
    <t>740502900</t>
  </si>
  <si>
    <t>46</t>
  </si>
  <si>
    <t>895641R01</t>
  </si>
  <si>
    <t xml:space="preserve">Zřízení drenážní vyústě z betonových prefabrikátů </t>
  </si>
  <si>
    <t>-291644785</t>
  </si>
  <si>
    <t>47</t>
  </si>
  <si>
    <t>592990001</t>
  </si>
  <si>
    <t>drenážní výúsť prefabrikovaná - výtokové čelo</t>
  </si>
  <si>
    <t>407089519</t>
  </si>
  <si>
    <t>48</t>
  </si>
  <si>
    <t>899621112</t>
  </si>
  <si>
    <t>Obetonování drenážního potrubí prostým betonem tl. obetonování do 150 mm, trub DN přes 100 do 160</t>
  </si>
  <si>
    <t>-1458993377</t>
  </si>
  <si>
    <t>0,50*1 "- vyústění drenáží"</t>
  </si>
  <si>
    <t>R86</t>
  </si>
  <si>
    <t>Zasakovací zařízení</t>
  </si>
  <si>
    <t>49</t>
  </si>
  <si>
    <t>211521111</t>
  </si>
  <si>
    <t>Výplň kamenivem do rýh odvodňovacích žeber nebo trativodů bez zhutnění, s úpravou povrchu výplně kamenivem hrubým drceným frakce 63 až 125 mm</t>
  </si>
  <si>
    <t>-1789590967</t>
  </si>
  <si>
    <t>0,80*(1,0-0,50)*(6,50+8,50+11,50+12,50) "- vsakovací rýhy s drenážemi"</t>
  </si>
  <si>
    <t>50</t>
  </si>
  <si>
    <t>211971110</t>
  </si>
  <si>
    <t>Zřízení opláštění výplně z geotextilie odvodňovacích žeber nebo trativodů v rýze nebo zářezu se stěnami šikmými o sklonu do 1:2</t>
  </si>
  <si>
    <t>1488040712</t>
  </si>
  <si>
    <t>vodorovné plochy:</t>
  </si>
  <si>
    <t>3*0,80*(64,0+292,0+53,0+129,0+8,0) "- vsakovací rýhy bez drenáží"</t>
  </si>
  <si>
    <t>3*0,80*(6,50+8,50+11,50+12,50) "- vsakovací rýhy s drenážemi"</t>
  </si>
  <si>
    <t>svislé plochy:</t>
  </si>
  <si>
    <t>2*0,80*(64,0+292,0+53,0+129,0+8,0) "- vsakovací rýhy bez drenáží"</t>
  </si>
  <si>
    <t>2*1,0*(6,50+8,50+11,50+12,50) "- vsakovací rýhy s drenážemi"</t>
  </si>
  <si>
    <t>ukončení příkopů:</t>
  </si>
  <si>
    <t>2*(0,80*0,80*5+0,80*1,0*4) "- vsakovací rýhy"</t>
  </si>
  <si>
    <t>51</t>
  </si>
  <si>
    <t>69311068</t>
  </si>
  <si>
    <t>geotextilie netkaná separační, ochranná, filtrační, drenážní PP 300g/m2</t>
  </si>
  <si>
    <t>52484462</t>
  </si>
  <si>
    <t>Poznámka k položce:_x000D_
geoNETEX M 300, Plošná hmotnost: 300 g/m2, Pevnost v tahu (podélně/příčně): 3,0/2,5 kN/m, Statické protržení (CBR): 400 N, Funkce: F, F+S  Šířka: 2 m, Délka nábalu: 50 m</t>
  </si>
  <si>
    <t>"Ztratné 15,0% -" 2368,40*0,15</t>
  </si>
  <si>
    <t>R88</t>
  </si>
  <si>
    <t>Propustky</t>
  </si>
  <si>
    <t>52</t>
  </si>
  <si>
    <t>213311113</t>
  </si>
  <si>
    <t>Polštáře zhutněné pod základy z kameniva hrubého drceného, frakce 16 - 63 mm</t>
  </si>
  <si>
    <t>547021117</t>
  </si>
  <si>
    <t>0,250*1,90*11,50 "- ložní vrstva propustku"</t>
  </si>
  <si>
    <t>53</t>
  </si>
  <si>
    <t>919541121</t>
  </si>
  <si>
    <t>Zřízení propustku nebo sjezdu z trub ocelových DN přes 400 do 700 mm</t>
  </si>
  <si>
    <t>-240711657</t>
  </si>
  <si>
    <t>11,20 "- propustek km 0,008 11"</t>
  </si>
  <si>
    <t>54</t>
  </si>
  <si>
    <t>140332441</t>
  </si>
  <si>
    <t>trubka ocelová hladká 508 x 10 mm, se zkosenými zaříznutými čely, specifikace viz. PD</t>
  </si>
  <si>
    <t>736950429</t>
  </si>
  <si>
    <t>55</t>
  </si>
  <si>
    <t>452312131</t>
  </si>
  <si>
    <t>Podkladní a zajišťovací konstrukce z betonu prostého v otevřeném výkopu sedlové lože pod potrubí z betonu tř. C 12/15</t>
  </si>
  <si>
    <t>-2063356030</t>
  </si>
  <si>
    <t>0,18*11,20 "- propustek km 0,008 11"</t>
  </si>
  <si>
    <t>56</t>
  </si>
  <si>
    <t>274313811</t>
  </si>
  <si>
    <t>Základy z betonu prostého pasy betonu kamenem neprokládaného tř. C 25/30</t>
  </si>
  <si>
    <t>752043291</t>
  </si>
  <si>
    <t>0,30*0,650*(14,0+12,0) "- příčné prahy odláždění propustku"</t>
  </si>
  <si>
    <t>57</t>
  </si>
  <si>
    <t>452351101</t>
  </si>
  <si>
    <t>Bednění podkladních a zajišťovacích konstrukcí v otevřeném výkopu desek nebo sedlových loží pod potrubí, stoky a drobné objekty</t>
  </si>
  <si>
    <t>-1528566963</t>
  </si>
  <si>
    <t>2*0,150*11,20 "- propustek km 0,008 11"</t>
  </si>
  <si>
    <t>58</t>
  </si>
  <si>
    <t>899623141</t>
  </si>
  <si>
    <t>Obetonování potrubí nebo zdiva stok betonem prostým v otevřeném výkopu, beton tř. C 12/15</t>
  </si>
  <si>
    <t>-39706934</t>
  </si>
  <si>
    <t>0,450*0,150*11,20 "- propustek km 0,008 11"</t>
  </si>
  <si>
    <t>59</t>
  </si>
  <si>
    <t>919721123</t>
  </si>
  <si>
    <t>Geomříž pro stabilizaci podkladu tuhá dvouosá z polypropylenu podélná pevnost v tahu 40 kN/m</t>
  </si>
  <si>
    <t>-638559692</t>
  </si>
  <si>
    <t>5,0*7,0*1,35</t>
  </si>
  <si>
    <t>Ostatní konstrukce a práce-bourání</t>
  </si>
  <si>
    <t>R90</t>
  </si>
  <si>
    <t>Společné práce pro bourání a konstrukce</t>
  </si>
  <si>
    <t>60</t>
  </si>
  <si>
    <t>919735111</t>
  </si>
  <si>
    <t>Řezání stávajícího živičného krytu nebo podkladu hloubky do 50 mm</t>
  </si>
  <si>
    <t>-699480187</t>
  </si>
  <si>
    <t>28,50 "- řezání asfaltu pro napojení na stávající komunikace"</t>
  </si>
  <si>
    <t>61</t>
  </si>
  <si>
    <t>919112212</t>
  </si>
  <si>
    <t>Řezání dilatačních spár v živičném krytu vytvoření komůrky pro těsnící zálivku šířky 10 mm, hloubky 20 mm</t>
  </si>
  <si>
    <t>-1931036581</t>
  </si>
  <si>
    <t>62</t>
  </si>
  <si>
    <t>919121212</t>
  </si>
  <si>
    <t>Utěsnění dilatačních spár zálivkou za studena v cementobetonovém nebo živičném krytu včetně adhezního nátěru bez těsnicího profilu pod zálivkou, pro komůrky šířky 10 mm, hloubky 20 mm</t>
  </si>
  <si>
    <t>-597492389</t>
  </si>
  <si>
    <t>28,500 "- Viz. pol. č. 919112212 - Řezání spar pro vytvoření komůrky 10x20 mm"</t>
  </si>
  <si>
    <t>63</t>
  </si>
  <si>
    <t>938902112</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</si>
  <si>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0,15 do 0,30 m3/m</t>
  </si>
  <si>
    <t>-726753312</t>
  </si>
  <si>
    <t>2*270,0</t>
  </si>
  <si>
    <t>64</t>
  </si>
  <si>
    <t>938909311</t>
  </si>
  <si>
    <t>Čištění vozovek metením bláta, prachu nebo hlinitého nánosu s odklizením na hromady na vzdálenost do 20 m nebo naložením na dopravní prostředek strojně povrchu podkladu nebo krytu betonového nebo živičného</t>
  </si>
  <si>
    <t>-1066613758</t>
  </si>
  <si>
    <t>po výstavbě</t>
  </si>
  <si>
    <t>2022,0 "- komunikace"</t>
  </si>
  <si>
    <t>2*200,0 "- ostatní okolní plochy"</t>
  </si>
  <si>
    <t>R96</t>
  </si>
  <si>
    <t>Bourání konstrukcí vozovek</t>
  </si>
  <si>
    <t>65</t>
  </si>
  <si>
    <t>113107221</t>
  </si>
  <si>
    <t>Odstranění podkladů nebo krytů strojně plochy jednotlivě přes 200 m2 s přemístěním hmot na skládku na vzdálenost do 20 m nebo s naložením na dopravní prostředek z kameniva hrubého drceného, o tl. vrstvy do 100 mm</t>
  </si>
  <si>
    <t>426616998</t>
  </si>
  <si>
    <t>Obrusná vrstva:</t>
  </si>
  <si>
    <t>27,0 "- štěrkové plochy komunikací"</t>
  </si>
  <si>
    <t>66</t>
  </si>
  <si>
    <t>113154112</t>
  </si>
  <si>
    <t>Frézování živičného podkladu nebo krytu s naložením na dopravní prostředek plochy do 500 m2 bez překážek v trase pruhu šířky do 0,5 m, tloušťky vrstvy 40 mm</t>
  </si>
  <si>
    <t>826593437</t>
  </si>
  <si>
    <t>13,0 "- Komunikace pro aut. dopravu - plné KS"</t>
  </si>
  <si>
    <t>67</t>
  </si>
  <si>
    <t>113154113</t>
  </si>
  <si>
    <t>Frézování živičného podkladu nebo krytu s naložením na dopravní prostředek plochy do 500 m2 bez překážek v trase pruhu šířky do 0,5 m, tloušťky vrstvy 50 mm</t>
  </si>
  <si>
    <t>689225392</t>
  </si>
  <si>
    <t>14,0 "- Komunikace pro aut. dopravu - napojení na stávající komunikace"</t>
  </si>
  <si>
    <t>68</t>
  </si>
  <si>
    <t>113107142</t>
  </si>
  <si>
    <t>Odstranění podkladů nebo krytů ručně s přemístěním hmot na skládku na vzdálenost do 3 m nebo s naložením na dopravní prostředek živičných, o tl. vrstvy přes 50 do 100 mm</t>
  </si>
  <si>
    <t>2090231356</t>
  </si>
  <si>
    <t>13,0 "- Komunikace pro aut. dopravu"</t>
  </si>
  <si>
    <t>69</t>
  </si>
  <si>
    <t>113151111</t>
  </si>
  <si>
    <t>Rozebírání zpevněných ploch s přemístěním na skládku na vzdálenost do 20 m nebo s naložením na dopravní prostředek ze silničních panelů</t>
  </si>
  <si>
    <t>1353216151</t>
  </si>
  <si>
    <t>15,0 "- panely"</t>
  </si>
  <si>
    <t>R98</t>
  </si>
  <si>
    <t>Vodorovné dopravní značení</t>
  </si>
  <si>
    <t>70</t>
  </si>
  <si>
    <t>915611111</t>
  </si>
  <si>
    <t>Předznačení pro vodorovné značení stříkané barvou nebo prováděné z nátěrových hmot liniové dělicí čáry, vodicí proužky</t>
  </si>
  <si>
    <t>1599838953</t>
  </si>
  <si>
    <t>39,0 "- pro čáry š. 0,125 mm"</t>
  </si>
  <si>
    <t>71</t>
  </si>
  <si>
    <t>915111122</t>
  </si>
  <si>
    <t>Vodorovné dopravní značení stříkané barvou dělící čára šířky 125 mm přerušovaná bílá retroreflexní</t>
  </si>
  <si>
    <t>-1809136243</t>
  </si>
  <si>
    <t>Po pokládce asfaltu:</t>
  </si>
  <si>
    <t>39,0 "- přerušované čáry"</t>
  </si>
  <si>
    <t>72</t>
  </si>
  <si>
    <t>915211122</t>
  </si>
  <si>
    <t>Vodorovné dopravní značení stříkaným plastem dělící čára šířky 125 mm přerušovaná bílá retroreflexní</t>
  </si>
  <si>
    <t>934088011</t>
  </si>
  <si>
    <t>Po vyštěpení asfaltu - obnova značení z barvy:</t>
  </si>
  <si>
    <t>R99</t>
  </si>
  <si>
    <t>Svislé dopravní značení</t>
  </si>
  <si>
    <t>73</t>
  </si>
  <si>
    <t>912221111</t>
  </si>
  <si>
    <t>Montáž směrového sloupku ocelového pružného ručním beraněním silničního</t>
  </si>
  <si>
    <t>1267910871</t>
  </si>
  <si>
    <t>74</t>
  </si>
  <si>
    <t>40445158R</t>
  </si>
  <si>
    <t>sloupek směrový silniční plastový 1,2m červený</t>
  </si>
  <si>
    <t>-899855632</t>
  </si>
  <si>
    <t>99</t>
  </si>
  <si>
    <t>Přesun hmot</t>
  </si>
  <si>
    <t>75</t>
  </si>
  <si>
    <t>979082R13</t>
  </si>
  <si>
    <t>Poplatek za skládkovné suti a vybouraných hmot</t>
  </si>
  <si>
    <t>-852936481</t>
  </si>
  <si>
    <t>76</t>
  </si>
  <si>
    <t>979082R14</t>
  </si>
  <si>
    <t>Vodorovná doprava suti na skládku</t>
  </si>
  <si>
    <t>1049905565</t>
  </si>
  <si>
    <t>77</t>
  </si>
  <si>
    <t>998225111</t>
  </si>
  <si>
    <t>Přesun hmot pro komunikace s krytem z kameniva, monolitickým betonovým nebo živičným dopravní vzdálenost do 200 m jakékoliv délky objektu</t>
  </si>
  <si>
    <t>-264414745</t>
  </si>
  <si>
    <t>VoN - Vedlejší a ostatní náklady</t>
  </si>
  <si>
    <t>OST - Vedlejší a osatní náklady</t>
  </si>
  <si>
    <t xml:space="preserve">    O02 - Vedlejší náklady</t>
  </si>
  <si>
    <t xml:space="preserve">    O03 - Ostatní náklady</t>
  </si>
  <si>
    <t>OST</t>
  </si>
  <si>
    <t>Vedlejší a osatní náklady</t>
  </si>
  <si>
    <t>O02</t>
  </si>
  <si>
    <t>Vedlejší náklady</t>
  </si>
  <si>
    <t>VON990001</t>
  </si>
  <si>
    <t>Zajištění prostoru a vybudování zařízení staveniště včetně potřebných staveništních komunikací</t>
  </si>
  <si>
    <t>soubor</t>
  </si>
  <si>
    <t>1024</t>
  </si>
  <si>
    <t>-1828331895</t>
  </si>
  <si>
    <t>VON990002</t>
  </si>
  <si>
    <t>Oplocení stavby a staveniště mobilním oplocením</t>
  </si>
  <si>
    <t>690300215</t>
  </si>
  <si>
    <t>VON990003</t>
  </si>
  <si>
    <t>Vybudování (zajištění) prostoru pro správce stavby</t>
  </si>
  <si>
    <t>294094944</t>
  </si>
  <si>
    <t>VON990004</t>
  </si>
  <si>
    <t>Vytýčení hranic pozemků při provádění stavby</t>
  </si>
  <si>
    <t>787159970</t>
  </si>
  <si>
    <t>VON990005</t>
  </si>
  <si>
    <t>Zhotovení podrobné pasportizace stávajících nemovitostí a staveb, které mohou být výstavbou dotčeny</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</si>
  <si>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</si>
  <si>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</si>
  <si>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</si>
  <si>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</si>
  <si>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</si>
  <si>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</si>
  <si>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</si>
  <si>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VON990011</t>
  </si>
  <si>
    <t>Zajištění provozu a funkčnosti stávajících komunikací které budou při realizaci stavby její realizací dotčeny</t>
  </si>
  <si>
    <t>1641795116</t>
  </si>
  <si>
    <t>VON990012</t>
  </si>
  <si>
    <t>Zajištění čistoty na staveništi a v jeho okolí, zajištění každodenního čištění komunikací dotčených provozem zhotovitele</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</si>
  <si>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</si>
  <si>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</si>
  <si>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</si>
  <si>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</si>
  <si>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VON990014</t>
  </si>
  <si>
    <t>Péče o nepředané objekty a konstrukce stavby, jejich ošetřování, zimní opatření, nutný rozsah pojištění</t>
  </si>
  <si>
    <t>1712252051</t>
  </si>
  <si>
    <t>VON990015</t>
  </si>
  <si>
    <t>Příprava a provedení předepsaných zkoušek dle PD - zkoušky pro určení zhutnění pláně</t>
  </si>
  <si>
    <t>-1084604294</t>
  </si>
  <si>
    <t>VON990018</t>
  </si>
  <si>
    <t>Inženýrská a kompletační činnost zhotovitele. vč spolupráce a koordinace třetích stran na staveništi (ČEZ a.s., TO2, ...)</t>
  </si>
  <si>
    <t>1207370200</t>
  </si>
  <si>
    <t>VON990080</t>
  </si>
  <si>
    <t>Dopracování a projednání návrhu dočasných dopravních opatření</t>
  </si>
  <si>
    <t>-1386059275</t>
  </si>
  <si>
    <t>VON990081</t>
  </si>
  <si>
    <t>Dopravně - inženýrské opatření - zřízení</t>
  </si>
  <si>
    <t>1090478894</t>
  </si>
  <si>
    <t>VON990082</t>
  </si>
  <si>
    <t>Dopravně - inženýrské opatření - údržba (pronájem)</t>
  </si>
  <si>
    <t>745635719</t>
  </si>
  <si>
    <t>VON990083</t>
  </si>
  <si>
    <t>Dopravně - inženýrské opatření - odstranění</t>
  </si>
  <si>
    <t>-1209371662</t>
  </si>
  <si>
    <t>O03</t>
  </si>
  <si>
    <t>Ostatní náklady</t>
  </si>
  <si>
    <t>ON990001-A</t>
  </si>
  <si>
    <t>Zajištění činnosti odpovědného geodeta zhotovitele - vytyčení stavby</t>
  </si>
  <si>
    <t>262144</t>
  </si>
  <si>
    <t>-981165474</t>
  </si>
  <si>
    <t>ON990001-B</t>
  </si>
  <si>
    <t>Zajištění činnosti odpovědného geodeta zhotovitele - zaměření skutečného provedení stavby</t>
  </si>
  <si>
    <t>638966420</t>
  </si>
  <si>
    <t>012303001</t>
  </si>
  <si>
    <t>Geodetické práce po výstavbě</t>
  </si>
  <si>
    <t>-630505248</t>
  </si>
  <si>
    <t>ON990002-A</t>
  </si>
  <si>
    <t>Zhotovení realizační dokumentace stavby</t>
  </si>
  <si>
    <t>937612187</t>
  </si>
  <si>
    <t>ON990002-B</t>
  </si>
  <si>
    <t>Zhotovení dokumentace skutečného provedení díla</t>
  </si>
  <si>
    <t>-253532089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</si>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</sst>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opLeftCell="A10" workbookViewId="0">
      <selection activeCell="E20" sqref="E20"/>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85" t="s">
        <v>6</v>
      </c>
      <c r="AS2" s="286"/>
      <c r="AT2" s="286"/>
      <c r="AU2" s="286"/>
      <c r="AV2" s="286"/>
      <c r="AW2" s="286"/>
      <c r="AX2" s="286"/>
      <c r="AY2" s="286"/>
      <c r="AZ2" s="286"/>
      <c r="BA2" s="286"/>
      <c r="BB2" s="286"/>
      <c r="BC2" s="286"/>
      <c r="BD2" s="286"/>
      <c r="BE2" s="286"/>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15" t="s">
        <v>15</v>
      </c>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R5" s="22"/>
      <c r="BE5" s="312" t="s">
        <v>16</v>
      </c>
      <c r="BS5" s="19" t="s">
        <v>7</v>
      </c>
    </row>
    <row r="6" spans="1:74" s="1" customFormat="1" ht="36.950000000000003" customHeight="1">
      <c r="B6" s="22"/>
      <c r="D6" s="28" t="s">
        <v>17</v>
      </c>
      <c r="K6" s="316" t="s">
        <v>18</v>
      </c>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R6" s="22"/>
      <c r="BE6" s="313"/>
      <c r="BS6" s="19" t="s">
        <v>7</v>
      </c>
    </row>
    <row r="7" spans="1:74" s="1" customFormat="1" ht="12" customHeight="1">
      <c r="B7" s="22"/>
      <c r="D7" s="29" t="s">
        <v>19</v>
      </c>
      <c r="K7" s="27" t="s">
        <v>3</v>
      </c>
      <c r="AK7" s="29" t="s">
        <v>20</v>
      </c>
      <c r="AN7" s="27" t="s">
        <v>3</v>
      </c>
      <c r="AR7" s="22"/>
      <c r="BE7" s="313"/>
      <c r="BS7" s="19" t="s">
        <v>7</v>
      </c>
    </row>
    <row r="8" spans="1:74" s="1" customFormat="1" ht="12" customHeight="1">
      <c r="B8" s="22"/>
      <c r="D8" s="29" t="s">
        <v>21</v>
      </c>
      <c r="K8" s="27" t="s">
        <v>22</v>
      </c>
      <c r="AK8" s="29" t="s">
        <v>23</v>
      </c>
      <c r="AN8" s="30" t="s">
        <v>24</v>
      </c>
      <c r="AR8" s="22"/>
      <c r="BE8" s="313"/>
      <c r="BS8" s="19" t="s">
        <v>7</v>
      </c>
    </row>
    <row r="9" spans="1:74" s="1" customFormat="1" ht="14.45" customHeight="1">
      <c r="B9" s="22"/>
      <c r="AR9" s="22"/>
      <c r="BE9" s="313"/>
      <c r="BS9" s="19" t="s">
        <v>7</v>
      </c>
    </row>
    <row r="10" spans="1:74" s="1" customFormat="1" ht="12" customHeight="1">
      <c r="B10" s="22"/>
      <c r="D10" s="29" t="s">
        <v>25</v>
      </c>
      <c r="AK10" s="29" t="s">
        <v>26</v>
      </c>
      <c r="AN10" s="27" t="s">
        <v>27</v>
      </c>
      <c r="AR10" s="22"/>
      <c r="BE10" s="313"/>
      <c r="BS10" s="19" t="s">
        <v>7</v>
      </c>
    </row>
    <row r="11" spans="1:74" s="1" customFormat="1" ht="18.399999999999999" customHeight="1">
      <c r="B11" s="22"/>
      <c r="E11" s="27" t="s">
        <v>28</v>
      </c>
      <c r="AK11" s="29" t="s">
        <v>29</v>
      </c>
      <c r="AN11" s="27" t="s">
        <v>3</v>
      </c>
      <c r="AR11" s="22"/>
      <c r="BE11" s="313"/>
      <c r="BS11" s="19" t="s">
        <v>7</v>
      </c>
    </row>
    <row r="12" spans="1:74" s="1" customFormat="1" ht="6.95" customHeight="1">
      <c r="B12" s="22"/>
      <c r="AR12" s="22"/>
      <c r="BE12" s="313"/>
      <c r="BS12" s="19" t="s">
        <v>7</v>
      </c>
    </row>
    <row r="13" spans="1:74" s="1" customFormat="1" ht="12" customHeight="1">
      <c r="B13" s="22"/>
      <c r="D13" s="29" t="s">
        <v>30</v>
      </c>
      <c r="AK13" s="29" t="s">
        <v>26</v>
      </c>
      <c r="AN13" s="31" t="s">
        <v>31</v>
      </c>
      <c r="AR13" s="22"/>
      <c r="BE13" s="313"/>
      <c r="BS13" s="19" t="s">
        <v>7</v>
      </c>
    </row>
    <row r="14" spans="1:74" ht="12.75">
      <c r="B14" s="22"/>
      <c r="E14" s="317" t="s">
        <v>31</v>
      </c>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29" t="s">
        <v>29</v>
      </c>
      <c r="AN14" s="31" t="s">
        <v>31</v>
      </c>
      <c r="AR14" s="22"/>
      <c r="BE14" s="313"/>
      <c r="BS14" s="19" t="s">
        <v>7</v>
      </c>
    </row>
    <row r="15" spans="1:74" s="1" customFormat="1" ht="6.95" customHeight="1">
      <c r="B15" s="22"/>
      <c r="AR15" s="22"/>
      <c r="BE15" s="313"/>
      <c r="BS15" s="19" t="s">
        <v>4</v>
      </c>
    </row>
    <row r="16" spans="1:74" s="1" customFormat="1" ht="12" customHeight="1">
      <c r="B16" s="22"/>
      <c r="D16" s="29" t="s">
        <v>32</v>
      </c>
      <c r="AK16" s="29" t="s">
        <v>26</v>
      </c>
      <c r="AN16" s="27" t="s">
        <v>33</v>
      </c>
      <c r="AR16" s="22"/>
      <c r="BE16" s="313"/>
      <c r="BS16" s="19" t="s">
        <v>4</v>
      </c>
    </row>
    <row r="17" spans="1:71" s="1" customFormat="1" ht="18.399999999999999" customHeight="1">
      <c r="B17" s="22"/>
      <c r="E17" s="27" t="s">
        <v>34</v>
      </c>
      <c r="AK17" s="29" t="s">
        <v>29</v>
      </c>
      <c r="AN17" s="27" t="s">
        <v>35</v>
      </c>
      <c r="AR17" s="22"/>
      <c r="BE17" s="313"/>
      <c r="BS17" s="19" t="s">
        <v>36</v>
      </c>
    </row>
    <row r="18" spans="1:71" s="1" customFormat="1" ht="6.95" customHeight="1">
      <c r="B18" s="22"/>
      <c r="AR18" s="22"/>
      <c r="BE18" s="313"/>
      <c r="BS18" s="19" t="s">
        <v>7</v>
      </c>
    </row>
    <row r="19" spans="1:71" s="1" customFormat="1" ht="12" customHeight="1">
      <c r="B19" s="22"/>
      <c r="D19" s="29" t="s">
        <v>37</v>
      </c>
      <c r="AK19" s="29" t="s">
        <v>26</v>
      </c>
      <c r="AN19" s="27" t="s">
        <v>3</v>
      </c>
      <c r="AR19" s="22"/>
      <c r="BE19" s="313"/>
      <c r="BS19" s="19" t="s">
        <v>7</v>
      </c>
    </row>
    <row r="20" spans="1:71" s="1" customFormat="1" ht="18.399999999999999" customHeight="1">
      <c r="B20" s="22"/>
      <c r="E20" s="27"/>
      <c r="AK20" s="29" t="s">
        <v>29</v>
      </c>
      <c r="AN20" s="27" t="s">
        <v>3</v>
      </c>
      <c r="AR20" s="22"/>
      <c r="BE20" s="313"/>
      <c r="BS20" s="19" t="s">
        <v>4</v>
      </c>
    </row>
    <row r="21" spans="1:71" s="1" customFormat="1" ht="6.95" customHeight="1">
      <c r="B21" s="22"/>
      <c r="AR21" s="22"/>
      <c r="BE21" s="313"/>
    </row>
    <row r="22" spans="1:71" s="1" customFormat="1" ht="12" customHeight="1">
      <c r="B22" s="22"/>
      <c r="D22" s="29" t="s">
        <v>38</v>
      </c>
      <c r="AR22" s="22"/>
      <c r="BE22" s="313"/>
    </row>
    <row r="23" spans="1:71" s="1" customFormat="1" ht="155.25" customHeight="1">
      <c r="B23" s="22"/>
      <c r="E23" s="319" t="s">
        <v>39</v>
      </c>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R23" s="22"/>
      <c r="BE23" s="313"/>
    </row>
    <row r="24" spans="1:71" s="1" customFormat="1" ht="6.95" customHeight="1">
      <c r="B24" s="22"/>
      <c r="AR24" s="22"/>
      <c r="BE24" s="313"/>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13"/>
    </row>
    <row r="26" spans="1:71" s="2" customFormat="1" ht="25.9" customHeight="1">
      <c r="A26" s="34"/>
      <c r="B26" s="35"/>
      <c r="C26" s="34"/>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0">
        <f>ROUND(AG54,2)</f>
        <v>0</v>
      </c>
      <c r="AL26" s="321"/>
      <c r="AM26" s="321"/>
      <c r="AN26" s="321"/>
      <c r="AO26" s="321"/>
      <c r="AP26" s="34"/>
      <c r="AQ26" s="34"/>
      <c r="AR26" s="35"/>
      <c r="BE26" s="313"/>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13"/>
    </row>
    <row r="28" spans="1:71" s="2" customFormat="1" ht="12.75">
      <c r="A28" s="34"/>
      <c r="B28" s="35"/>
      <c r="C28" s="34"/>
      <c r="D28" s="34"/>
      <c r="E28" s="34"/>
      <c r="F28" s="34"/>
      <c r="G28" s="34"/>
      <c r="H28" s="34"/>
      <c r="I28" s="34"/>
      <c r="J28" s="34"/>
      <c r="K28" s="34"/>
      <c r="L28" s="322" t="s">
        <v>41</v>
      </c>
      <c r="M28" s="322"/>
      <c r="N28" s="322"/>
      <c r="O28" s="322"/>
      <c r="P28" s="322"/>
      <c r="Q28" s="34"/>
      <c r="R28" s="34"/>
      <c r="S28" s="34"/>
      <c r="T28" s="34"/>
      <c r="U28" s="34"/>
      <c r="V28" s="34"/>
      <c r="W28" s="322" t="s">
        <v>42</v>
      </c>
      <c r="X28" s="322"/>
      <c r="Y28" s="322"/>
      <c r="Z28" s="322"/>
      <c r="AA28" s="322"/>
      <c r="AB28" s="322"/>
      <c r="AC28" s="322"/>
      <c r="AD28" s="322"/>
      <c r="AE28" s="322"/>
      <c r="AF28" s="34"/>
      <c r="AG28" s="34"/>
      <c r="AH28" s="34"/>
      <c r="AI28" s="34"/>
      <c r="AJ28" s="34"/>
      <c r="AK28" s="322" t="s">
        <v>43</v>
      </c>
      <c r="AL28" s="322"/>
      <c r="AM28" s="322"/>
      <c r="AN28" s="322"/>
      <c r="AO28" s="322"/>
      <c r="AP28" s="34"/>
      <c r="AQ28" s="34"/>
      <c r="AR28" s="35"/>
      <c r="BE28" s="313"/>
    </row>
    <row r="29" spans="1:71" s="3" customFormat="1" ht="14.45" customHeight="1">
      <c r="B29" s="39"/>
      <c r="D29" s="29" t="s">
        <v>44</v>
      </c>
      <c r="F29" s="29" t="s">
        <v>45</v>
      </c>
      <c r="L29" s="307">
        <v>0.21</v>
      </c>
      <c r="M29" s="306"/>
      <c r="N29" s="306"/>
      <c r="O29" s="306"/>
      <c r="P29" s="306"/>
      <c r="W29" s="305">
        <f>ROUND(AZ54, 2)</f>
        <v>0</v>
      </c>
      <c r="X29" s="306"/>
      <c r="Y29" s="306"/>
      <c r="Z29" s="306"/>
      <c r="AA29" s="306"/>
      <c r="AB29" s="306"/>
      <c r="AC29" s="306"/>
      <c r="AD29" s="306"/>
      <c r="AE29" s="306"/>
      <c r="AK29" s="305">
        <f>ROUND(AV54, 2)</f>
        <v>0</v>
      </c>
      <c r="AL29" s="306"/>
      <c r="AM29" s="306"/>
      <c r="AN29" s="306"/>
      <c r="AO29" s="306"/>
      <c r="AR29" s="39"/>
      <c r="BE29" s="314"/>
    </row>
    <row r="30" spans="1:71" s="3" customFormat="1" ht="14.45" customHeight="1">
      <c r="B30" s="39"/>
      <c r="F30" s="29" t="s">
        <v>46</v>
      </c>
      <c r="L30" s="307">
        <v>0.15</v>
      </c>
      <c r="M30" s="306"/>
      <c r="N30" s="306"/>
      <c r="O30" s="306"/>
      <c r="P30" s="306"/>
      <c r="W30" s="305">
        <f>ROUND(BA54, 2)</f>
        <v>0</v>
      </c>
      <c r="X30" s="306"/>
      <c r="Y30" s="306"/>
      <c r="Z30" s="306"/>
      <c r="AA30" s="306"/>
      <c r="AB30" s="306"/>
      <c r="AC30" s="306"/>
      <c r="AD30" s="306"/>
      <c r="AE30" s="306"/>
      <c r="AK30" s="305">
        <f>ROUND(AW54, 2)</f>
        <v>0</v>
      </c>
      <c r="AL30" s="306"/>
      <c r="AM30" s="306"/>
      <c r="AN30" s="306"/>
      <c r="AO30" s="306"/>
      <c r="AR30" s="39"/>
      <c r="BE30" s="314"/>
    </row>
    <row r="31" spans="1:71" s="3" customFormat="1" ht="14.45" hidden="1" customHeight="1">
      <c r="B31" s="39"/>
      <c r="F31" s="29" t="s">
        <v>47</v>
      </c>
      <c r="L31" s="307">
        <v>0.21</v>
      </c>
      <c r="M31" s="306"/>
      <c r="N31" s="306"/>
      <c r="O31" s="306"/>
      <c r="P31" s="306"/>
      <c r="W31" s="305">
        <f>ROUND(BB54, 2)</f>
        <v>0</v>
      </c>
      <c r="X31" s="306"/>
      <c r="Y31" s="306"/>
      <c r="Z31" s="306"/>
      <c r="AA31" s="306"/>
      <c r="AB31" s="306"/>
      <c r="AC31" s="306"/>
      <c r="AD31" s="306"/>
      <c r="AE31" s="306"/>
      <c r="AK31" s="305">
        <v>0</v>
      </c>
      <c r="AL31" s="306"/>
      <c r="AM31" s="306"/>
      <c r="AN31" s="306"/>
      <c r="AO31" s="306"/>
      <c r="AR31" s="39"/>
      <c r="BE31" s="314"/>
    </row>
    <row r="32" spans="1:71" s="3" customFormat="1" ht="14.45" hidden="1" customHeight="1">
      <c r="B32" s="39"/>
      <c r="F32" s="29" t="s">
        <v>48</v>
      </c>
      <c r="L32" s="307">
        <v>0.15</v>
      </c>
      <c r="M32" s="306"/>
      <c r="N32" s="306"/>
      <c r="O32" s="306"/>
      <c r="P32" s="306"/>
      <c r="W32" s="305">
        <f>ROUND(BC54, 2)</f>
        <v>0</v>
      </c>
      <c r="X32" s="306"/>
      <c r="Y32" s="306"/>
      <c r="Z32" s="306"/>
      <c r="AA32" s="306"/>
      <c r="AB32" s="306"/>
      <c r="AC32" s="306"/>
      <c r="AD32" s="306"/>
      <c r="AE32" s="306"/>
      <c r="AK32" s="305">
        <v>0</v>
      </c>
      <c r="AL32" s="306"/>
      <c r="AM32" s="306"/>
      <c r="AN32" s="306"/>
      <c r="AO32" s="306"/>
      <c r="AR32" s="39"/>
      <c r="BE32" s="314"/>
    </row>
    <row r="33" spans="1:57" s="3" customFormat="1" ht="14.45" hidden="1" customHeight="1">
      <c r="B33" s="39"/>
      <c r="F33" s="29" t="s">
        <v>49</v>
      </c>
      <c r="L33" s="307">
        <v>0</v>
      </c>
      <c r="M33" s="306"/>
      <c r="N33" s="306"/>
      <c r="O33" s="306"/>
      <c r="P33" s="306"/>
      <c r="W33" s="305">
        <f>ROUND(BD54, 2)</f>
        <v>0</v>
      </c>
      <c r="X33" s="306"/>
      <c r="Y33" s="306"/>
      <c r="Z33" s="306"/>
      <c r="AA33" s="306"/>
      <c r="AB33" s="306"/>
      <c r="AC33" s="306"/>
      <c r="AD33" s="306"/>
      <c r="AE33" s="306"/>
      <c r="AK33" s="305">
        <v>0</v>
      </c>
      <c r="AL33" s="306"/>
      <c r="AM33" s="306"/>
      <c r="AN33" s="306"/>
      <c r="AO33" s="306"/>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50</v>
      </c>
      <c r="E35" s="42"/>
      <c r="F35" s="42"/>
      <c r="G35" s="42"/>
      <c r="H35" s="42"/>
      <c r="I35" s="42"/>
      <c r="J35" s="42"/>
      <c r="K35" s="42"/>
      <c r="L35" s="42"/>
      <c r="M35" s="42"/>
      <c r="N35" s="42"/>
      <c r="O35" s="42"/>
      <c r="P35" s="42"/>
      <c r="Q35" s="42"/>
      <c r="R35" s="42"/>
      <c r="S35" s="42"/>
      <c r="T35" s="43" t="s">
        <v>51</v>
      </c>
      <c r="U35" s="42"/>
      <c r="V35" s="42"/>
      <c r="W35" s="42"/>
      <c r="X35" s="308" t="s">
        <v>52</v>
      </c>
      <c r="Y35" s="309"/>
      <c r="Z35" s="309"/>
      <c r="AA35" s="309"/>
      <c r="AB35" s="309"/>
      <c r="AC35" s="42"/>
      <c r="AD35" s="42"/>
      <c r="AE35" s="42"/>
      <c r="AF35" s="42"/>
      <c r="AG35" s="42"/>
      <c r="AH35" s="42"/>
      <c r="AI35" s="42"/>
      <c r="AJ35" s="42"/>
      <c r="AK35" s="310">
        <f>SUM(AK26:AK33)</f>
        <v>0</v>
      </c>
      <c r="AL35" s="309"/>
      <c r="AM35" s="309"/>
      <c r="AN35" s="309"/>
      <c r="AO35" s="311"/>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53</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2017-049_C2</v>
      </c>
      <c r="AR44" s="48"/>
    </row>
    <row r="45" spans="1:57" s="5" customFormat="1" ht="36.950000000000003" customHeight="1">
      <c r="B45" s="49"/>
      <c r="C45" s="50" t="s">
        <v>17</v>
      </c>
      <c r="L45" s="296" t="str">
        <f>K6</f>
        <v>Projekty na realizaci plánu společných zařízení navržených v rámci KoPÚ Seletice, KoPÚ Sovenice, KoPÚ Doubravany</v>
      </c>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297"/>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Doubravany</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298" t="str">
        <f>IF(AN8= "","",AN8)</f>
        <v>31. 5. 2021</v>
      </c>
      <c r="AN47" s="298"/>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Státní pozemkový úřad, pobočka Nymburk</v>
      </c>
      <c r="M49" s="34"/>
      <c r="N49" s="34"/>
      <c r="O49" s="34"/>
      <c r="P49" s="34"/>
      <c r="Q49" s="34"/>
      <c r="R49" s="34"/>
      <c r="S49" s="34"/>
      <c r="T49" s="34"/>
      <c r="U49" s="34"/>
      <c r="V49" s="34"/>
      <c r="W49" s="34"/>
      <c r="X49" s="34"/>
      <c r="Y49" s="34"/>
      <c r="Z49" s="34"/>
      <c r="AA49" s="34"/>
      <c r="AB49" s="34"/>
      <c r="AC49" s="34"/>
      <c r="AD49" s="34"/>
      <c r="AE49" s="34"/>
      <c r="AF49" s="34"/>
      <c r="AG49" s="34"/>
      <c r="AH49" s="34"/>
      <c r="AI49" s="29" t="s">
        <v>32</v>
      </c>
      <c r="AJ49" s="34"/>
      <c r="AK49" s="34"/>
      <c r="AL49" s="34"/>
      <c r="AM49" s="299" t="str">
        <f>IF(E17="","",E17)</f>
        <v>CR Project s.r.o.</v>
      </c>
      <c r="AN49" s="300"/>
      <c r="AO49" s="300"/>
      <c r="AP49" s="300"/>
      <c r="AQ49" s="34"/>
      <c r="AR49" s="35"/>
      <c r="AS49" s="301" t="s">
        <v>54</v>
      </c>
      <c r="AT49" s="302"/>
      <c r="AU49" s="53"/>
      <c r="AV49" s="53"/>
      <c r="AW49" s="53"/>
      <c r="AX49" s="53"/>
      <c r="AY49" s="53"/>
      <c r="AZ49" s="53"/>
      <c r="BA49" s="53"/>
      <c r="BB49" s="53"/>
      <c r="BC49" s="53"/>
      <c r="BD49" s="54"/>
      <c r="BE49" s="34"/>
    </row>
    <row r="50" spans="1:91" s="2" customFormat="1" ht="15.2" customHeight="1">
      <c r="A50" s="34"/>
      <c r="B50" s="35"/>
      <c r="C50" s="29" t="s">
        <v>30</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37</v>
      </c>
      <c r="AJ50" s="34"/>
      <c r="AK50" s="34"/>
      <c r="AL50" s="34"/>
      <c r="AM50" s="299" t="str">
        <f>IF(E20="","",E20)</f>
        <v/>
      </c>
      <c r="AN50" s="300"/>
      <c r="AO50" s="300"/>
      <c r="AP50" s="300"/>
      <c r="AQ50" s="34"/>
      <c r="AR50" s="35"/>
      <c r="AS50" s="303"/>
      <c r="AT50" s="304"/>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03"/>
      <c r="AT51" s="304"/>
      <c r="AU51" s="55"/>
      <c r="AV51" s="55"/>
      <c r="AW51" s="55"/>
      <c r="AX51" s="55"/>
      <c r="AY51" s="55"/>
      <c r="AZ51" s="55"/>
      <c r="BA51" s="55"/>
      <c r="BB51" s="55"/>
      <c r="BC51" s="55"/>
      <c r="BD51" s="56"/>
      <c r="BE51" s="34"/>
    </row>
    <row r="52" spans="1:91" s="2" customFormat="1" ht="29.25" customHeight="1">
      <c r="A52" s="34"/>
      <c r="B52" s="35"/>
      <c r="C52" s="292" t="s">
        <v>55</v>
      </c>
      <c r="D52" s="293"/>
      <c r="E52" s="293"/>
      <c r="F52" s="293"/>
      <c r="G52" s="293"/>
      <c r="H52" s="57"/>
      <c r="I52" s="294" t="s">
        <v>56</v>
      </c>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5" t="s">
        <v>57</v>
      </c>
      <c r="AH52" s="293"/>
      <c r="AI52" s="293"/>
      <c r="AJ52" s="293"/>
      <c r="AK52" s="293"/>
      <c r="AL52" s="293"/>
      <c r="AM52" s="293"/>
      <c r="AN52" s="294" t="s">
        <v>58</v>
      </c>
      <c r="AO52" s="293"/>
      <c r="AP52" s="293"/>
      <c r="AQ52" s="58" t="s">
        <v>59</v>
      </c>
      <c r="AR52" s="35"/>
      <c r="AS52" s="59" t="s">
        <v>60</v>
      </c>
      <c r="AT52" s="60" t="s">
        <v>61</v>
      </c>
      <c r="AU52" s="60" t="s">
        <v>62</v>
      </c>
      <c r="AV52" s="60" t="s">
        <v>63</v>
      </c>
      <c r="AW52" s="60" t="s">
        <v>64</v>
      </c>
      <c r="AX52" s="60" t="s">
        <v>65</v>
      </c>
      <c r="AY52" s="60" t="s">
        <v>66</v>
      </c>
      <c r="AZ52" s="60" t="s">
        <v>67</v>
      </c>
      <c r="BA52" s="60" t="s">
        <v>68</v>
      </c>
      <c r="BB52" s="60" t="s">
        <v>69</v>
      </c>
      <c r="BC52" s="60" t="s">
        <v>70</v>
      </c>
      <c r="BD52" s="61" t="s">
        <v>71</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72</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290">
        <f>ROUND(SUM(AG55:AG56),2)</f>
        <v>0</v>
      </c>
      <c r="AH54" s="290"/>
      <c r="AI54" s="290"/>
      <c r="AJ54" s="290"/>
      <c r="AK54" s="290"/>
      <c r="AL54" s="290"/>
      <c r="AM54" s="290"/>
      <c r="AN54" s="291">
        <f>SUM(AG54,AT54)</f>
        <v>0</v>
      </c>
      <c r="AO54" s="291"/>
      <c r="AP54" s="291"/>
      <c r="AQ54" s="69" t="s">
        <v>3</v>
      </c>
      <c r="AR54" s="65"/>
      <c r="AS54" s="70">
        <f>ROUND(SUM(AS55:AS56),2)</f>
        <v>0</v>
      </c>
      <c r="AT54" s="71">
        <f>ROUND(SUM(AV54:AW54),2)</f>
        <v>0</v>
      </c>
      <c r="AU54" s="72">
        <f>ROUND(SUM(AU55:AU56),5)</f>
        <v>0</v>
      </c>
      <c r="AV54" s="71">
        <f>ROUND(AZ54*L29,2)</f>
        <v>0</v>
      </c>
      <c r="AW54" s="71">
        <f>ROUND(BA54*L30,2)</f>
        <v>0</v>
      </c>
      <c r="AX54" s="71">
        <f>ROUND(BB54*L29,2)</f>
        <v>0</v>
      </c>
      <c r="AY54" s="71">
        <f>ROUND(BC54*L30,2)</f>
        <v>0</v>
      </c>
      <c r="AZ54" s="71">
        <f>ROUND(SUM(AZ55:AZ56),2)</f>
        <v>0</v>
      </c>
      <c r="BA54" s="71">
        <f>ROUND(SUM(BA55:BA56),2)</f>
        <v>0</v>
      </c>
      <c r="BB54" s="71">
        <f>ROUND(SUM(BB55:BB56),2)</f>
        <v>0</v>
      </c>
      <c r="BC54" s="71">
        <f>ROUND(SUM(BC55:BC56),2)</f>
        <v>0</v>
      </c>
      <c r="BD54" s="73">
        <f>ROUND(SUM(BD55:BD56),2)</f>
        <v>0</v>
      </c>
      <c r="BS54" s="74" t="s">
        <v>73</v>
      </c>
      <c r="BT54" s="74" t="s">
        <v>74</v>
      </c>
      <c r="BU54" s="75" t="s">
        <v>75</v>
      </c>
      <c r="BV54" s="74" t="s">
        <v>76</v>
      </c>
      <c r="BW54" s="74" t="s">
        <v>5</v>
      </c>
      <c r="BX54" s="74" t="s">
        <v>77</v>
      </c>
      <c r="CL54" s="74" t="s">
        <v>3</v>
      </c>
    </row>
    <row r="55" spans="1:91" s="7" customFormat="1" ht="16.5" customHeight="1">
      <c r="A55" s="76" t="s">
        <v>78</v>
      </c>
      <c r="B55" s="77"/>
      <c r="C55" s="78"/>
      <c r="D55" s="289" t="s">
        <v>79</v>
      </c>
      <c r="E55" s="289"/>
      <c r="F55" s="289"/>
      <c r="G55" s="289"/>
      <c r="H55" s="289"/>
      <c r="I55" s="79"/>
      <c r="J55" s="289" t="s">
        <v>80</v>
      </c>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7">
        <f>'SO.103 - SO.103 - Polní c...'!J30</f>
        <v>0</v>
      </c>
      <c r="AH55" s="288"/>
      <c r="AI55" s="288"/>
      <c r="AJ55" s="288"/>
      <c r="AK55" s="288"/>
      <c r="AL55" s="288"/>
      <c r="AM55" s="288"/>
      <c r="AN55" s="287">
        <f>SUM(AG55,AT55)</f>
        <v>0</v>
      </c>
      <c r="AO55" s="288"/>
      <c r="AP55" s="288"/>
      <c r="AQ55" s="80" t="s">
        <v>81</v>
      </c>
      <c r="AR55" s="77"/>
      <c r="AS55" s="81">
        <v>0</v>
      </c>
      <c r="AT55" s="82">
        <f>ROUND(SUM(AV55:AW55),2)</f>
        <v>0</v>
      </c>
      <c r="AU55" s="83">
        <f>'SO.103 - SO.103 - Polní c...'!P102</f>
        <v>0</v>
      </c>
      <c r="AV55" s="82">
        <f>'SO.103 - SO.103 - Polní c...'!J33</f>
        <v>0</v>
      </c>
      <c r="AW55" s="82">
        <f>'SO.103 - SO.103 - Polní c...'!J34</f>
        <v>0</v>
      </c>
      <c r="AX55" s="82">
        <f>'SO.103 - SO.103 - Polní c...'!J35</f>
        <v>0</v>
      </c>
      <c r="AY55" s="82">
        <f>'SO.103 - SO.103 - Polní c...'!J36</f>
        <v>0</v>
      </c>
      <c r="AZ55" s="82">
        <f>'SO.103 - SO.103 - Polní c...'!F33</f>
        <v>0</v>
      </c>
      <c r="BA55" s="82">
        <f>'SO.103 - SO.103 - Polní c...'!F34</f>
        <v>0</v>
      </c>
      <c r="BB55" s="82">
        <f>'SO.103 - SO.103 - Polní c...'!F35</f>
        <v>0</v>
      </c>
      <c r="BC55" s="82">
        <f>'SO.103 - SO.103 - Polní c...'!F36</f>
        <v>0</v>
      </c>
      <c r="BD55" s="84">
        <f>'SO.103 - SO.103 - Polní c...'!F37</f>
        <v>0</v>
      </c>
      <c r="BT55" s="85" t="s">
        <v>82</v>
      </c>
      <c r="BV55" s="85" t="s">
        <v>76</v>
      </c>
      <c r="BW55" s="85" t="s">
        <v>83</v>
      </c>
      <c r="BX55" s="85" t="s">
        <v>5</v>
      </c>
      <c r="CL55" s="85" t="s">
        <v>3</v>
      </c>
      <c r="CM55" s="85" t="s">
        <v>84</v>
      </c>
    </row>
    <row r="56" spans="1:91" s="7" customFormat="1" ht="16.5" customHeight="1">
      <c r="A56" s="76" t="s">
        <v>78</v>
      </c>
      <c r="B56" s="77"/>
      <c r="C56" s="78"/>
      <c r="D56" s="289" t="s">
        <v>85</v>
      </c>
      <c r="E56" s="289"/>
      <c r="F56" s="289"/>
      <c r="G56" s="289"/>
      <c r="H56" s="289"/>
      <c r="I56" s="79"/>
      <c r="J56" s="289" t="s">
        <v>86</v>
      </c>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7">
        <f>'VoN - Vedlejší a ostatní ...'!J30</f>
        <v>0</v>
      </c>
      <c r="AH56" s="288"/>
      <c r="AI56" s="288"/>
      <c r="AJ56" s="288"/>
      <c r="AK56" s="288"/>
      <c r="AL56" s="288"/>
      <c r="AM56" s="288"/>
      <c r="AN56" s="287">
        <f>SUM(AG56,AT56)</f>
        <v>0</v>
      </c>
      <c r="AO56" s="288"/>
      <c r="AP56" s="288"/>
      <c r="AQ56" s="80" t="s">
        <v>87</v>
      </c>
      <c r="AR56" s="77"/>
      <c r="AS56" s="86">
        <v>0</v>
      </c>
      <c r="AT56" s="87">
        <f>ROUND(SUM(AV56:AW56),2)</f>
        <v>0</v>
      </c>
      <c r="AU56" s="88">
        <f>'VoN - Vedlejší a ostatní ...'!P82</f>
        <v>0</v>
      </c>
      <c r="AV56" s="87">
        <f>'VoN - Vedlejší a ostatní ...'!J33</f>
        <v>0</v>
      </c>
      <c r="AW56" s="87">
        <f>'VoN - Vedlejší a ostatní ...'!J34</f>
        <v>0</v>
      </c>
      <c r="AX56" s="87">
        <f>'VoN - Vedlejší a ostatní ...'!J35</f>
        <v>0</v>
      </c>
      <c r="AY56" s="87">
        <f>'VoN - Vedlejší a ostatní ...'!J36</f>
        <v>0</v>
      </c>
      <c r="AZ56" s="87">
        <f>'VoN - Vedlejší a ostatní ...'!F33</f>
        <v>0</v>
      </c>
      <c r="BA56" s="87">
        <f>'VoN - Vedlejší a ostatní ...'!F34</f>
        <v>0</v>
      </c>
      <c r="BB56" s="87">
        <f>'VoN - Vedlejší a ostatní ...'!F35</f>
        <v>0</v>
      </c>
      <c r="BC56" s="87">
        <f>'VoN - Vedlejší a ostatní ...'!F36</f>
        <v>0</v>
      </c>
      <c r="BD56" s="89">
        <f>'VoN - Vedlejší a ostatní ...'!F37</f>
        <v>0</v>
      </c>
      <c r="BT56" s="85" t="s">
        <v>82</v>
      </c>
      <c r="BV56" s="85" t="s">
        <v>76</v>
      </c>
      <c r="BW56" s="85" t="s">
        <v>88</v>
      </c>
      <c r="BX56" s="85" t="s">
        <v>5</v>
      </c>
      <c r="CL56" s="85" t="s">
        <v>3</v>
      </c>
      <c r="CM56" s="85" t="s">
        <v>84</v>
      </c>
    </row>
    <row r="57" spans="1:91" s="2" customFormat="1" ht="30" customHeight="1">
      <c r="A57" s="34"/>
      <c r="B57" s="35"/>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5"/>
      <c r="AS57" s="34"/>
      <c r="AT57" s="34"/>
      <c r="AU57" s="34"/>
      <c r="AV57" s="34"/>
      <c r="AW57" s="34"/>
      <c r="AX57" s="34"/>
      <c r="AY57" s="34"/>
      <c r="AZ57" s="34"/>
      <c r="BA57" s="34"/>
      <c r="BB57" s="34"/>
      <c r="BC57" s="34"/>
      <c r="BD57" s="34"/>
      <c r="BE57" s="34"/>
    </row>
    <row r="58" spans="1:91" s="2" customFormat="1" ht="6.95" customHeight="1">
      <c r="A58" s="34"/>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5"/>
      <c r="AS58" s="34"/>
      <c r="AT58" s="34"/>
      <c r="AU58" s="34"/>
      <c r="AV58" s="34"/>
      <c r="AW58" s="34"/>
      <c r="AX58" s="34"/>
      <c r="AY58" s="34"/>
      <c r="AZ58" s="34"/>
      <c r="BA58" s="34"/>
      <c r="BB58" s="34"/>
      <c r="BC58" s="34"/>
      <c r="BD58" s="34"/>
      <c r="BE58" s="34"/>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SO.103 - SO.103 - Polní c...'!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44"/>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83</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91</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ROUND(J102,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ROUND((SUM(BE102:BE343)),  2)</f>
        <v>0</v>
      </c>
      <c r="G33" s="34"/>
      <c r="H33" s="34"/>
      <c r="I33" s="98">
        <v>0.21</v>
      </c>
      <c r="J33" s="97">
        <f>ROUND(((SUM(BE102:BE343))*I33),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ROUND((SUM(BF102:BF343)),  2)</f>
        <v>0</v>
      </c>
      <c r="G34" s="34"/>
      <c r="H34" s="34"/>
      <c r="I34" s="98">
        <v>0.15</v>
      </c>
      <c r="J34" s="97">
        <f>ROUND(((SUM(BF102:BF343))*I34),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ROUND((SUM(BG102:BG343)),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ROUND((SUM(BH102:BH343)),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ROUND((SUM(BI102:BI343)),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SO.103 - SO.103 - Polní cesta C2 - Doubravany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J102</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96</v>
      </c>
      <c r="E60" s="110"/>
      <c r="F60" s="110"/>
      <c r="G60" s="110"/>
      <c r="H60" s="110"/>
      <c r="I60" s="110"/>
      <c r="J60" s="111">
        <f>J103</f>
        <v>0</v>
      </c>
      <c r="L60" s="108"/>
    </row>
    <row r="61" spans="1:47" s="10" customFormat="1" ht="19.899999999999999" customHeight="1">
      <c r="B61" s="112"/>
      <c r="D61" s="113" t="s">
        <v>97</v>
      </c>
      <c r="E61" s="114"/>
      <c r="F61" s="114"/>
      <c r="G61" s="114"/>
      <c r="H61" s="114"/>
      <c r="I61" s="114"/>
      <c r="J61" s="115">
        <f>J104</f>
        <v>0</v>
      </c>
      <c r="L61" s="112"/>
    </row>
    <row r="62" spans="1:47" s="10" customFormat="1" ht="14.85" customHeight="1">
      <c r="B62" s="112"/>
      <c r="D62" s="113" t="s">
        <v>98</v>
      </c>
      <c r="E62" s="114"/>
      <c r="F62" s="114"/>
      <c r="G62" s="114"/>
      <c r="H62" s="114"/>
      <c r="I62" s="114"/>
      <c r="J62" s="115">
        <f>J105</f>
        <v>0</v>
      </c>
      <c r="L62" s="112"/>
    </row>
    <row r="63" spans="1:47" s="10" customFormat="1" ht="14.85" customHeight="1">
      <c r="B63" s="112"/>
      <c r="D63" s="113" t="s">
        <v>99</v>
      </c>
      <c r="E63" s="114"/>
      <c r="F63" s="114"/>
      <c r="G63" s="114"/>
      <c r="H63" s="114"/>
      <c r="I63" s="114"/>
      <c r="J63" s="115">
        <f>J139</f>
        <v>0</v>
      </c>
      <c r="L63" s="112"/>
    </row>
    <row r="64" spans="1:47" s="10" customFormat="1" ht="14.85" customHeight="1">
      <c r="B64" s="112"/>
      <c r="D64" s="113" t="s">
        <v>100</v>
      </c>
      <c r="E64" s="114"/>
      <c r="F64" s="114"/>
      <c r="G64" s="114"/>
      <c r="H64" s="114"/>
      <c r="I64" s="114"/>
      <c r="J64" s="115">
        <f>J156</f>
        <v>0</v>
      </c>
      <c r="L64" s="112"/>
    </row>
    <row r="65" spans="2:12" s="10" customFormat="1" ht="14.85" customHeight="1">
      <c r="B65" s="112"/>
      <c r="D65" s="113" t="s">
        <v>101</v>
      </c>
      <c r="E65" s="114"/>
      <c r="F65" s="114"/>
      <c r="G65" s="114"/>
      <c r="H65" s="114"/>
      <c r="I65" s="114"/>
      <c r="J65" s="115">
        <f>J170</f>
        <v>0</v>
      </c>
      <c r="L65" s="112"/>
    </row>
    <row r="66" spans="2:12" s="10" customFormat="1" ht="14.85" customHeight="1">
      <c r="B66" s="112"/>
      <c r="D66" s="113" t="s">
        <v>102</v>
      </c>
      <c r="E66" s="114"/>
      <c r="F66" s="114"/>
      <c r="G66" s="114"/>
      <c r="H66" s="114"/>
      <c r="I66" s="114"/>
      <c r="J66" s="115">
        <f>J177</f>
        <v>0</v>
      </c>
      <c r="L66" s="112"/>
    </row>
    <row r="67" spans="2:12" s="10" customFormat="1" ht="19.899999999999999" customHeight="1">
      <c r="B67" s="112"/>
      <c r="D67" s="113" t="s">
        <v>103</v>
      </c>
      <c r="E67" s="114"/>
      <c r="F67" s="114"/>
      <c r="G67" s="114"/>
      <c r="H67" s="114"/>
      <c r="I67" s="114"/>
      <c r="J67" s="115">
        <f>J197</f>
        <v>0</v>
      </c>
      <c r="L67" s="112"/>
    </row>
    <row r="68" spans="2:12" s="10" customFormat="1" ht="14.85" customHeight="1">
      <c r="B68" s="112"/>
      <c r="D68" s="113" t="s">
        <v>104</v>
      </c>
      <c r="E68" s="114"/>
      <c r="F68" s="114"/>
      <c r="G68" s="114"/>
      <c r="H68" s="114"/>
      <c r="I68" s="114"/>
      <c r="J68" s="115">
        <f>J198</f>
        <v>0</v>
      </c>
      <c r="L68" s="112"/>
    </row>
    <row r="69" spans="2:12" s="10" customFormat="1" ht="19.899999999999999" customHeight="1">
      <c r="B69" s="112"/>
      <c r="D69" s="113" t="s">
        <v>105</v>
      </c>
      <c r="E69" s="114"/>
      <c r="F69" s="114"/>
      <c r="G69" s="114"/>
      <c r="H69" s="114"/>
      <c r="I69" s="114"/>
      <c r="J69" s="115">
        <f>J201</f>
        <v>0</v>
      </c>
      <c r="L69" s="112"/>
    </row>
    <row r="70" spans="2:12" s="10" customFormat="1" ht="14.85" customHeight="1">
      <c r="B70" s="112"/>
      <c r="D70" s="113" t="s">
        <v>106</v>
      </c>
      <c r="E70" s="114"/>
      <c r="F70" s="114"/>
      <c r="G70" s="114"/>
      <c r="H70" s="114"/>
      <c r="I70" s="114"/>
      <c r="J70" s="115">
        <f>J202</f>
        <v>0</v>
      </c>
      <c r="L70" s="112"/>
    </row>
    <row r="71" spans="2:12" s="10" customFormat="1" ht="14.85" customHeight="1">
      <c r="B71" s="112"/>
      <c r="D71" s="113" t="s">
        <v>107</v>
      </c>
      <c r="E71" s="114"/>
      <c r="F71" s="114"/>
      <c r="G71" s="114"/>
      <c r="H71" s="114"/>
      <c r="I71" s="114"/>
      <c r="J71" s="115">
        <f>J219</f>
        <v>0</v>
      </c>
      <c r="L71" s="112"/>
    </row>
    <row r="72" spans="2:12" s="10" customFormat="1" ht="14.85" customHeight="1">
      <c r="B72" s="112"/>
      <c r="D72" s="113" t="s">
        <v>108</v>
      </c>
      <c r="E72" s="114"/>
      <c r="F72" s="114"/>
      <c r="G72" s="114"/>
      <c r="H72" s="114"/>
      <c r="I72" s="114"/>
      <c r="J72" s="115">
        <f>J232</f>
        <v>0</v>
      </c>
      <c r="L72" s="112"/>
    </row>
    <row r="73" spans="2:12" s="10" customFormat="1" ht="19.899999999999999" customHeight="1">
      <c r="B73" s="112"/>
      <c r="D73" s="113" t="s">
        <v>109</v>
      </c>
      <c r="E73" s="114"/>
      <c r="F73" s="114"/>
      <c r="G73" s="114"/>
      <c r="H73" s="114"/>
      <c r="I73" s="114"/>
      <c r="J73" s="115">
        <f>J235</f>
        <v>0</v>
      </c>
      <c r="L73" s="112"/>
    </row>
    <row r="74" spans="2:12" s="10" customFormat="1" ht="14.85" customHeight="1">
      <c r="B74" s="112"/>
      <c r="D74" s="113" t="s">
        <v>110</v>
      </c>
      <c r="E74" s="114"/>
      <c r="F74" s="114"/>
      <c r="G74" s="114"/>
      <c r="H74" s="114"/>
      <c r="I74" s="114"/>
      <c r="J74" s="115">
        <f>J236</f>
        <v>0</v>
      </c>
      <c r="L74" s="112"/>
    </row>
    <row r="75" spans="2:12" s="10" customFormat="1" ht="14.85" customHeight="1">
      <c r="B75" s="112"/>
      <c r="D75" s="113" t="s">
        <v>111</v>
      </c>
      <c r="E75" s="114"/>
      <c r="F75" s="114"/>
      <c r="G75" s="114"/>
      <c r="H75" s="114"/>
      <c r="I75" s="114"/>
      <c r="J75" s="115">
        <f>J256</f>
        <v>0</v>
      </c>
      <c r="L75" s="112"/>
    </row>
    <row r="76" spans="2:12" s="10" customFormat="1" ht="14.85" customHeight="1">
      <c r="B76" s="112"/>
      <c r="D76" s="113" t="s">
        <v>112</v>
      </c>
      <c r="E76" s="114"/>
      <c r="F76" s="114"/>
      <c r="G76" s="114"/>
      <c r="H76" s="114"/>
      <c r="I76" s="114"/>
      <c r="J76" s="115">
        <f>J284</f>
        <v>0</v>
      </c>
      <c r="L76" s="112"/>
    </row>
    <row r="77" spans="2:12" s="10" customFormat="1" ht="19.899999999999999" customHeight="1">
      <c r="B77" s="112"/>
      <c r="D77" s="113" t="s">
        <v>113</v>
      </c>
      <c r="E77" s="114"/>
      <c r="F77" s="114"/>
      <c r="G77" s="114"/>
      <c r="H77" s="114"/>
      <c r="I77" s="114"/>
      <c r="J77" s="115">
        <f>J301</f>
        <v>0</v>
      </c>
      <c r="L77" s="112"/>
    </row>
    <row r="78" spans="2:12" s="10" customFormat="1" ht="14.85" customHeight="1">
      <c r="B78" s="112"/>
      <c r="D78" s="113" t="s">
        <v>114</v>
      </c>
      <c r="E78" s="114"/>
      <c r="F78" s="114"/>
      <c r="G78" s="114"/>
      <c r="H78" s="114"/>
      <c r="I78" s="114"/>
      <c r="J78" s="115">
        <f>J302</f>
        <v>0</v>
      </c>
      <c r="L78" s="112"/>
    </row>
    <row r="79" spans="2:12" s="10" customFormat="1" ht="14.85" customHeight="1">
      <c r="B79" s="112"/>
      <c r="D79" s="113" t="s">
        <v>115</v>
      </c>
      <c r="E79" s="114"/>
      <c r="F79" s="114"/>
      <c r="G79" s="114"/>
      <c r="H79" s="114"/>
      <c r="I79" s="114"/>
      <c r="J79" s="115">
        <f>J316</f>
        <v>0</v>
      </c>
      <c r="L79" s="112"/>
    </row>
    <row r="80" spans="2:12" s="10" customFormat="1" ht="14.85" customHeight="1">
      <c r="B80" s="112"/>
      <c r="D80" s="113" t="s">
        <v>116</v>
      </c>
      <c r="E80" s="114"/>
      <c r="F80" s="114"/>
      <c r="G80" s="114"/>
      <c r="H80" s="114"/>
      <c r="I80" s="114"/>
      <c r="J80" s="115">
        <f>J328</f>
        <v>0</v>
      </c>
      <c r="L80" s="112"/>
    </row>
    <row r="81" spans="1:31" s="10" customFormat="1" ht="14.85" customHeight="1">
      <c r="B81" s="112"/>
      <c r="D81" s="113" t="s">
        <v>117</v>
      </c>
      <c r="E81" s="114"/>
      <c r="F81" s="114"/>
      <c r="G81" s="114"/>
      <c r="H81" s="114"/>
      <c r="I81" s="114"/>
      <c r="J81" s="115">
        <f>J337</f>
        <v>0</v>
      </c>
      <c r="L81" s="112"/>
    </row>
    <row r="82" spans="1:31" s="10" customFormat="1" ht="14.85" customHeight="1">
      <c r="B82" s="112"/>
      <c r="D82" s="113" t="s">
        <v>118</v>
      </c>
      <c r="E82" s="114"/>
      <c r="F82" s="114"/>
      <c r="G82" s="114"/>
      <c r="H82" s="114"/>
      <c r="I82" s="114"/>
      <c r="J82" s="115">
        <f>J340</f>
        <v>0</v>
      </c>
      <c r="L82" s="112"/>
    </row>
    <row r="83" spans="1:31" s="2" customFormat="1" ht="21.75" customHeight="1">
      <c r="A83" s="34"/>
      <c r="B83" s="35"/>
      <c r="C83" s="34"/>
      <c r="D83" s="34"/>
      <c r="E83" s="34"/>
      <c r="F83" s="34"/>
      <c r="G83" s="34"/>
      <c r="H83" s="34"/>
      <c r="I83" s="34"/>
      <c r="J83" s="34"/>
      <c r="K83" s="34"/>
      <c r="L83" s="91"/>
      <c r="S83" s="34"/>
      <c r="T83" s="34"/>
      <c r="U83" s="34"/>
      <c r="V83" s="34"/>
      <c r="W83" s="34"/>
      <c r="X83" s="34"/>
      <c r="Y83" s="34"/>
      <c r="Z83" s="34"/>
      <c r="AA83" s="34"/>
      <c r="AB83" s="34"/>
      <c r="AC83" s="34"/>
      <c r="AD83" s="34"/>
      <c r="AE83" s="34"/>
    </row>
    <row r="84" spans="1:31" s="2" customFormat="1" ht="6.95" customHeight="1">
      <c r="A84" s="34"/>
      <c r="B84" s="44"/>
      <c r="C84" s="45"/>
      <c r="D84" s="45"/>
      <c r="E84" s="45"/>
      <c r="F84" s="45"/>
      <c r="G84" s="45"/>
      <c r="H84" s="45"/>
      <c r="I84" s="45"/>
      <c r="J84" s="45"/>
      <c r="K84" s="45"/>
      <c r="L84" s="91"/>
      <c r="S84" s="34"/>
      <c r="T84" s="34"/>
      <c r="U84" s="34"/>
      <c r="V84" s="34"/>
      <c r="W84" s="34"/>
      <c r="X84" s="34"/>
      <c r="Y84" s="34"/>
      <c r="Z84" s="34"/>
      <c r="AA84" s="34"/>
      <c r="AB84" s="34"/>
      <c r="AC84" s="34"/>
      <c r="AD84" s="34"/>
      <c r="AE84" s="34"/>
    </row>
    <row r="88" spans="1:31" s="2" customFormat="1" ht="6.95" customHeight="1">
      <c r="A88" s="34"/>
      <c r="B88" s="46"/>
      <c r="C88" s="47"/>
      <c r="D88" s="47"/>
      <c r="E88" s="47"/>
      <c r="F88" s="47"/>
      <c r="G88" s="47"/>
      <c r="H88" s="47"/>
      <c r="I88" s="47"/>
      <c r="J88" s="47"/>
      <c r="K88" s="47"/>
      <c r="L88" s="91"/>
      <c r="S88" s="34"/>
      <c r="T88" s="34"/>
      <c r="U88" s="34"/>
      <c r="V88" s="34"/>
      <c r="W88" s="34"/>
      <c r="X88" s="34"/>
      <c r="Y88" s="34"/>
      <c r="Z88" s="34"/>
      <c r="AA88" s="34"/>
      <c r="AB88" s="34"/>
      <c r="AC88" s="34"/>
      <c r="AD88" s="34"/>
      <c r="AE88" s="34"/>
    </row>
    <row r="89" spans="1:31" s="2" customFormat="1" ht="24.95" customHeight="1">
      <c r="A89" s="34"/>
      <c r="B89" s="35"/>
      <c r="C89" s="23" t="s">
        <v>119</v>
      </c>
      <c r="D89" s="34"/>
      <c r="E89" s="34"/>
      <c r="F89" s="34"/>
      <c r="G89" s="34"/>
      <c r="H89" s="34"/>
      <c r="I89" s="34"/>
      <c r="J89" s="34"/>
      <c r="K89" s="34"/>
      <c r="L89" s="91"/>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91"/>
      <c r="S90" s="34"/>
      <c r="T90" s="34"/>
      <c r="U90" s="34"/>
      <c r="V90" s="34"/>
      <c r="W90" s="34"/>
      <c r="X90" s="34"/>
      <c r="Y90" s="34"/>
      <c r="Z90" s="34"/>
      <c r="AA90" s="34"/>
      <c r="AB90" s="34"/>
      <c r="AC90" s="34"/>
      <c r="AD90" s="34"/>
      <c r="AE90" s="34"/>
    </row>
    <row r="91" spans="1:31" s="2" customFormat="1" ht="12" customHeight="1">
      <c r="A91" s="34"/>
      <c r="B91" s="35"/>
      <c r="C91" s="29" t="s">
        <v>17</v>
      </c>
      <c r="D91" s="34"/>
      <c r="E91" s="34"/>
      <c r="F91" s="34"/>
      <c r="G91" s="34"/>
      <c r="H91" s="34"/>
      <c r="I91" s="34"/>
      <c r="J91" s="34"/>
      <c r="K91" s="34"/>
      <c r="L91" s="91"/>
      <c r="S91" s="34"/>
      <c r="T91" s="34"/>
      <c r="U91" s="34"/>
      <c r="V91" s="34"/>
      <c r="W91" s="34"/>
      <c r="X91" s="34"/>
      <c r="Y91" s="34"/>
      <c r="Z91" s="34"/>
      <c r="AA91" s="34"/>
      <c r="AB91" s="34"/>
      <c r="AC91" s="34"/>
      <c r="AD91" s="34"/>
      <c r="AE91" s="34"/>
    </row>
    <row r="92" spans="1:31" s="2" customFormat="1" ht="26.25" customHeight="1">
      <c r="A92" s="34"/>
      <c r="B92" s="35"/>
      <c r="C92" s="34"/>
      <c r="D92" s="34"/>
      <c r="E92" s="324" t="str">
        <f>E7</f>
        <v>Projekty na realizaci plánu společných zařízení navržených v rámci KoPÚ Seletice, KoPÚ Sovenice, KoPÚ Doubravany</v>
      </c>
      <c r="F92" s="325"/>
      <c r="G92" s="325"/>
      <c r="H92" s="325"/>
      <c r="I92" s="34"/>
      <c r="J92" s="34"/>
      <c r="K92" s="34"/>
      <c r="L92" s="91"/>
      <c r="S92" s="34"/>
      <c r="T92" s="34"/>
      <c r="U92" s="34"/>
      <c r="V92" s="34"/>
      <c r="W92" s="34"/>
      <c r="X92" s="34"/>
      <c r="Y92" s="34"/>
      <c r="Z92" s="34"/>
      <c r="AA92" s="34"/>
      <c r="AB92" s="34"/>
      <c r="AC92" s="34"/>
      <c r="AD92" s="34"/>
      <c r="AE92" s="34"/>
    </row>
    <row r="93" spans="1:31" s="2" customFormat="1" ht="12" customHeight="1">
      <c r="A93" s="34"/>
      <c r="B93" s="35"/>
      <c r="C93" s="29" t="s">
        <v>90</v>
      </c>
      <c r="D93" s="34"/>
      <c r="E93" s="34"/>
      <c r="F93" s="34"/>
      <c r="G93" s="34"/>
      <c r="H93" s="34"/>
      <c r="I93" s="34"/>
      <c r="J93" s="34"/>
      <c r="K93" s="34"/>
      <c r="L93" s="91"/>
      <c r="S93" s="34"/>
      <c r="T93" s="34"/>
      <c r="U93" s="34"/>
      <c r="V93" s="34"/>
      <c r="W93" s="34"/>
      <c r="X93" s="34"/>
      <c r="Y93" s="34"/>
      <c r="Z93" s="34"/>
      <c r="AA93" s="34"/>
      <c r="AB93" s="34"/>
      <c r="AC93" s="34"/>
      <c r="AD93" s="34"/>
      <c r="AE93" s="34"/>
    </row>
    <row r="94" spans="1:31" s="2" customFormat="1" ht="16.5" customHeight="1">
      <c r="A94" s="34"/>
      <c r="B94" s="35"/>
      <c r="C94" s="34"/>
      <c r="D94" s="34"/>
      <c r="E94" s="296" t="str">
        <f>E9</f>
        <v>SO.103 - SO.103 - Polní cesta C2 - Doubravany</v>
      </c>
      <c r="F94" s="323"/>
      <c r="G94" s="323"/>
      <c r="H94" s="323"/>
      <c r="I94" s="34"/>
      <c r="J94" s="34"/>
      <c r="K94" s="34"/>
      <c r="L94" s="91"/>
      <c r="S94" s="34"/>
      <c r="T94" s="34"/>
      <c r="U94" s="34"/>
      <c r="V94" s="34"/>
      <c r="W94" s="34"/>
      <c r="X94" s="34"/>
      <c r="Y94" s="34"/>
      <c r="Z94" s="34"/>
      <c r="AA94" s="34"/>
      <c r="AB94" s="34"/>
      <c r="AC94" s="34"/>
      <c r="AD94" s="34"/>
      <c r="AE94" s="34"/>
    </row>
    <row r="95" spans="1:31" s="2" customFormat="1" ht="6.95" customHeight="1">
      <c r="A95" s="34"/>
      <c r="B95" s="35"/>
      <c r="C95" s="34"/>
      <c r="D95" s="34"/>
      <c r="E95" s="34"/>
      <c r="F95" s="34"/>
      <c r="G95" s="34"/>
      <c r="H95" s="34"/>
      <c r="I95" s="34"/>
      <c r="J95" s="34"/>
      <c r="K95" s="34"/>
      <c r="L95" s="91"/>
      <c r="S95" s="34"/>
      <c r="T95" s="34"/>
      <c r="U95" s="34"/>
      <c r="V95" s="34"/>
      <c r="W95" s="34"/>
      <c r="X95" s="34"/>
      <c r="Y95" s="34"/>
      <c r="Z95" s="34"/>
      <c r="AA95" s="34"/>
      <c r="AB95" s="34"/>
      <c r="AC95" s="34"/>
      <c r="AD95" s="34"/>
      <c r="AE95" s="34"/>
    </row>
    <row r="96" spans="1:31" s="2" customFormat="1" ht="12" customHeight="1">
      <c r="A96" s="34"/>
      <c r="B96" s="35"/>
      <c r="C96" s="29" t="s">
        <v>21</v>
      </c>
      <c r="D96" s="34"/>
      <c r="E96" s="34"/>
      <c r="F96" s="27" t="str">
        <f>F12</f>
        <v>Doubravany</v>
      </c>
      <c r="G96" s="34"/>
      <c r="H96" s="34"/>
      <c r="I96" s="29" t="s">
        <v>23</v>
      </c>
      <c r="J96" s="52" t="str">
        <f>IF(J12="","",J12)</f>
        <v>31. 5. 2021</v>
      </c>
      <c r="K96" s="34"/>
      <c r="L96" s="91"/>
      <c r="S96" s="34"/>
      <c r="T96" s="34"/>
      <c r="U96" s="34"/>
      <c r="V96" s="34"/>
      <c r="W96" s="34"/>
      <c r="X96" s="34"/>
      <c r="Y96" s="34"/>
      <c r="Z96" s="34"/>
      <c r="AA96" s="34"/>
      <c r="AB96" s="34"/>
      <c r="AC96" s="34"/>
      <c r="AD96" s="34"/>
      <c r="AE96" s="34"/>
    </row>
    <row r="97" spans="1:65" s="2" customFormat="1" ht="6.95" customHeight="1">
      <c r="A97" s="34"/>
      <c r="B97" s="35"/>
      <c r="C97" s="34"/>
      <c r="D97" s="34"/>
      <c r="E97" s="34"/>
      <c r="F97" s="34"/>
      <c r="G97" s="34"/>
      <c r="H97" s="34"/>
      <c r="I97" s="34"/>
      <c r="J97" s="34"/>
      <c r="K97" s="34"/>
      <c r="L97" s="91"/>
      <c r="S97" s="34"/>
      <c r="T97" s="34"/>
      <c r="U97" s="34"/>
      <c r="V97" s="34"/>
      <c r="W97" s="34"/>
      <c r="X97" s="34"/>
      <c r="Y97" s="34"/>
      <c r="Z97" s="34"/>
      <c r="AA97" s="34"/>
      <c r="AB97" s="34"/>
      <c r="AC97" s="34"/>
      <c r="AD97" s="34"/>
      <c r="AE97" s="34"/>
    </row>
    <row r="98" spans="1:65" s="2" customFormat="1" ht="15.2" customHeight="1">
      <c r="A98" s="34"/>
      <c r="B98" s="35"/>
      <c r="C98" s="29" t="s">
        <v>25</v>
      </c>
      <c r="D98" s="34"/>
      <c r="E98" s="34"/>
      <c r="F98" s="27" t="str">
        <f>E15</f>
        <v>Státní pozemkový úřad, pobočka Nymburk</v>
      </c>
      <c r="G98" s="34"/>
      <c r="H98" s="34"/>
      <c r="I98" s="29" t="s">
        <v>32</v>
      </c>
      <c r="J98" s="32" t="str">
        <f>E21</f>
        <v>CR Project s.r.o.</v>
      </c>
      <c r="K98" s="34"/>
      <c r="L98" s="91"/>
      <c r="S98" s="34"/>
      <c r="T98" s="34"/>
      <c r="U98" s="34"/>
      <c r="V98" s="34"/>
      <c r="W98" s="34"/>
      <c r="X98" s="34"/>
      <c r="Y98" s="34"/>
      <c r="Z98" s="34"/>
      <c r="AA98" s="34"/>
      <c r="AB98" s="34"/>
      <c r="AC98" s="34"/>
      <c r="AD98" s="34"/>
      <c r="AE98" s="34"/>
    </row>
    <row r="99" spans="1:65" s="2" customFormat="1" ht="15.2" customHeight="1">
      <c r="A99" s="34"/>
      <c r="B99" s="35"/>
      <c r="C99" s="29" t="s">
        <v>30</v>
      </c>
      <c r="D99" s="34"/>
      <c r="E99" s="34"/>
      <c r="F99" s="27" t="str">
        <f>IF(E18="","",E18)</f>
        <v>Vyplň údaj</v>
      </c>
      <c r="G99" s="34"/>
      <c r="H99" s="34"/>
      <c r="I99" s="29" t="s">
        <v>37</v>
      </c>
      <c r="J99" s="32">
        <f>E24</f>
        <v>0</v>
      </c>
      <c r="K99" s="34"/>
      <c r="L99" s="91"/>
      <c r="S99" s="34"/>
      <c r="T99" s="34"/>
      <c r="U99" s="34"/>
      <c r="V99" s="34"/>
      <c r="W99" s="34"/>
      <c r="X99" s="34"/>
      <c r="Y99" s="34"/>
      <c r="Z99" s="34"/>
      <c r="AA99" s="34"/>
      <c r="AB99" s="34"/>
      <c r="AC99" s="34"/>
      <c r="AD99" s="34"/>
      <c r="AE99" s="34"/>
    </row>
    <row r="100" spans="1:65" s="2" customFormat="1" ht="10.35" customHeight="1">
      <c r="A100" s="34"/>
      <c r="B100" s="35"/>
      <c r="C100" s="34"/>
      <c r="D100" s="34"/>
      <c r="E100" s="34"/>
      <c r="F100" s="34"/>
      <c r="G100" s="34"/>
      <c r="H100" s="34"/>
      <c r="I100" s="34"/>
      <c r="J100" s="34"/>
      <c r="K100" s="34"/>
      <c r="L100" s="91"/>
      <c r="S100" s="34"/>
      <c r="T100" s="34"/>
      <c r="U100" s="34"/>
      <c r="V100" s="34"/>
      <c r="W100" s="34"/>
      <c r="X100" s="34"/>
      <c r="Y100" s="34"/>
      <c r="Z100" s="34"/>
      <c r="AA100" s="34"/>
      <c r="AB100" s="34"/>
      <c r="AC100" s="34"/>
      <c r="AD100" s="34"/>
      <c r="AE100" s="34"/>
    </row>
    <row r="101" spans="1:65" s="11" customFormat="1" ht="29.25" customHeight="1">
      <c r="A101" s="116"/>
      <c r="B101" s="117"/>
      <c r="C101" s="118" t="s">
        <v>120</v>
      </c>
      <c r="D101" s="119" t="s">
        <v>59</v>
      </c>
      <c r="E101" s="119" t="s">
        <v>55</v>
      </c>
      <c r="F101" s="119" t="s">
        <v>56</v>
      </c>
      <c r="G101" s="119" t="s">
        <v>121</v>
      </c>
      <c r="H101" s="119" t="s">
        <v>122</v>
      </c>
      <c r="I101" s="119" t="s">
        <v>123</v>
      </c>
      <c r="J101" s="119" t="s">
        <v>94</v>
      </c>
      <c r="K101" s="120" t="s">
        <v>124</v>
      </c>
      <c r="L101" s="121"/>
      <c r="M101" s="59" t="s">
        <v>3</v>
      </c>
      <c r="N101" s="60" t="s">
        <v>44</v>
      </c>
      <c r="O101" s="60" t="s">
        <v>125</v>
      </c>
      <c r="P101" s="60" t="s">
        <v>126</v>
      </c>
      <c r="Q101" s="60" t="s">
        <v>127</v>
      </c>
      <c r="R101" s="60" t="s">
        <v>128</v>
      </c>
      <c r="S101" s="60" t="s">
        <v>129</v>
      </c>
      <c r="T101" s="61" t="s">
        <v>130</v>
      </c>
      <c r="U101" s="116"/>
      <c r="V101" s="116"/>
      <c r="W101" s="116"/>
      <c r="X101" s="116"/>
      <c r="Y101" s="116"/>
      <c r="Z101" s="116"/>
      <c r="AA101" s="116"/>
      <c r="AB101" s="116"/>
      <c r="AC101" s="116"/>
      <c r="AD101" s="116"/>
      <c r="AE101" s="116"/>
    </row>
    <row r="102" spans="1:65" s="2" customFormat="1" ht="22.9" customHeight="1">
      <c r="A102" s="34"/>
      <c r="B102" s="35"/>
      <c r="C102" s="66" t="s">
        <v>131</v>
      </c>
      <c r="D102" s="34"/>
      <c r="E102" s="34"/>
      <c r="F102" s="34"/>
      <c r="G102" s="34"/>
      <c r="H102" s="34"/>
      <c r="I102" s="34"/>
      <c r="J102" s="122">
        <f>BK102</f>
        <v>0</v>
      </c>
      <c r="K102" s="34"/>
      <c r="L102" s="35"/>
      <c r="M102" s="62"/>
      <c r="N102" s="53"/>
      <c r="O102" s="63"/>
      <c r="P102" s="123">
        <f>P103</f>
        <v>0</v>
      </c>
      <c r="Q102" s="63"/>
      <c r="R102" s="123">
        <f>R103</f>
        <v>2598.622911426</v>
      </c>
      <c r="S102" s="63"/>
      <c r="T102" s="124">
        <f>T103</f>
        <v>168.78099999999998</v>
      </c>
      <c r="U102" s="34"/>
      <c r="V102" s="34"/>
      <c r="W102" s="34"/>
      <c r="X102" s="34"/>
      <c r="Y102" s="34"/>
      <c r="Z102" s="34"/>
      <c r="AA102" s="34"/>
      <c r="AB102" s="34"/>
      <c r="AC102" s="34"/>
      <c r="AD102" s="34"/>
      <c r="AE102" s="34"/>
      <c r="AT102" s="19" t="s">
        <v>73</v>
      </c>
      <c r="AU102" s="19" t="s">
        <v>95</v>
      </c>
      <c r="BK102" s="125">
        <f>BK103</f>
        <v>0</v>
      </c>
    </row>
    <row r="103" spans="1:65" s="12" customFormat="1" ht="25.9" customHeight="1">
      <c r="B103" s="126"/>
      <c r="D103" s="127" t="s">
        <v>73</v>
      </c>
      <c r="E103" s="128" t="s">
        <v>132</v>
      </c>
      <c r="F103" s="128" t="s">
        <v>133</v>
      </c>
      <c r="I103" s="129"/>
      <c r="J103" s="130">
        <f>BK103</f>
        <v>0</v>
      </c>
      <c r="L103" s="126"/>
      <c r="M103" s="131"/>
      <c r="N103" s="132"/>
      <c r="O103" s="132"/>
      <c r="P103" s="133">
        <f>P104+P197+P201+P235+P301</f>
        <v>0</v>
      </c>
      <c r="Q103" s="132"/>
      <c r="R103" s="133">
        <f>R104+R197+R201+R235+R301</f>
        <v>2598.622911426</v>
      </c>
      <c r="S103" s="132"/>
      <c r="T103" s="134">
        <f>T104+T197+T201+T235+T301</f>
        <v>168.78099999999998</v>
      </c>
      <c r="AR103" s="127" t="s">
        <v>82</v>
      </c>
      <c r="AT103" s="135" t="s">
        <v>73</v>
      </c>
      <c r="AU103" s="135" t="s">
        <v>74</v>
      </c>
      <c r="AY103" s="127" t="s">
        <v>134</v>
      </c>
      <c r="BK103" s="136">
        <f>BK104+BK197+BK201+BK235+BK301</f>
        <v>0</v>
      </c>
    </row>
    <row r="104" spans="1:65" s="12" customFormat="1" ht="22.9" customHeight="1">
      <c r="B104" s="126"/>
      <c r="D104" s="127" t="s">
        <v>73</v>
      </c>
      <c r="E104" s="137" t="s">
        <v>82</v>
      </c>
      <c r="F104" s="137" t="s">
        <v>135</v>
      </c>
      <c r="I104" s="129"/>
      <c r="J104" s="138">
        <f>BK104</f>
        <v>0</v>
      </c>
      <c r="L104" s="126"/>
      <c r="M104" s="131"/>
      <c r="N104" s="132"/>
      <c r="O104" s="132"/>
      <c r="P104" s="133">
        <f>P105+P139+P156+P170+P177</f>
        <v>0</v>
      </c>
      <c r="Q104" s="132"/>
      <c r="R104" s="133">
        <f>R105+R139+R156+R170+R177</f>
        <v>1533.4741280000001</v>
      </c>
      <c r="S104" s="132"/>
      <c r="T104" s="134">
        <f>T105+T139+T156+T170+T177</f>
        <v>0</v>
      </c>
      <c r="AR104" s="127" t="s">
        <v>82</v>
      </c>
      <c r="AT104" s="135" t="s">
        <v>73</v>
      </c>
      <c r="AU104" s="135" t="s">
        <v>82</v>
      </c>
      <c r="AY104" s="127" t="s">
        <v>134</v>
      </c>
      <c r="BK104" s="136">
        <f>BK105+BK139+BK156+BK170+BK177</f>
        <v>0</v>
      </c>
    </row>
    <row r="105" spans="1:65" s="12" customFormat="1" ht="20.85" customHeight="1">
      <c r="B105" s="126"/>
      <c r="D105" s="127" t="s">
        <v>73</v>
      </c>
      <c r="E105" s="137" t="s">
        <v>136</v>
      </c>
      <c r="F105" s="137" t="s">
        <v>137</v>
      </c>
      <c r="I105" s="129"/>
      <c r="J105" s="138">
        <f>BK105</f>
        <v>0</v>
      </c>
      <c r="L105" s="126"/>
      <c r="M105" s="131"/>
      <c r="N105" s="132"/>
      <c r="O105" s="132"/>
      <c r="P105" s="133">
        <f>SUM(P106:P138)</f>
        <v>0</v>
      </c>
      <c r="Q105" s="132"/>
      <c r="R105" s="133">
        <f>SUM(R106:R138)</f>
        <v>0</v>
      </c>
      <c r="S105" s="132"/>
      <c r="T105" s="134">
        <f>SUM(T106:T138)</f>
        <v>0</v>
      </c>
      <c r="AR105" s="127" t="s">
        <v>82</v>
      </c>
      <c r="AT105" s="135" t="s">
        <v>73</v>
      </c>
      <c r="AU105" s="135" t="s">
        <v>84</v>
      </c>
      <c r="AY105" s="127" t="s">
        <v>134</v>
      </c>
      <c r="BK105" s="136">
        <f>SUM(BK106:BK138)</f>
        <v>0</v>
      </c>
    </row>
    <row r="106" spans="1:65" s="2" customFormat="1" ht="44.25" customHeight="1">
      <c r="A106" s="34"/>
      <c r="B106" s="139"/>
      <c r="C106" s="140" t="s">
        <v>82</v>
      </c>
      <c r="D106" s="140" t="s">
        <v>138</v>
      </c>
      <c r="E106" s="141" t="s">
        <v>139</v>
      </c>
      <c r="F106" s="142" t="s">
        <v>140</v>
      </c>
      <c r="G106" s="143" t="s">
        <v>141</v>
      </c>
      <c r="H106" s="144">
        <v>239.64500000000001</v>
      </c>
      <c r="I106" s="145"/>
      <c r="J106" s="146">
        <f>ROUND(I106*H106,2)</f>
        <v>0</v>
      </c>
      <c r="K106" s="142" t="s">
        <v>142</v>
      </c>
      <c r="L106" s="35"/>
      <c r="M106" s="147" t="s">
        <v>3</v>
      </c>
      <c r="N106" s="148" t="s">
        <v>45</v>
      </c>
      <c r="O106" s="55"/>
      <c r="P106" s="149">
        <f>O106*H106</f>
        <v>0</v>
      </c>
      <c r="Q106" s="149">
        <v>0</v>
      </c>
      <c r="R106" s="149">
        <f>Q106*H106</f>
        <v>0</v>
      </c>
      <c r="S106" s="149">
        <v>0</v>
      </c>
      <c r="T106" s="150">
        <f>S106*H106</f>
        <v>0</v>
      </c>
      <c r="U106" s="34"/>
      <c r="V106" s="34"/>
      <c r="W106" s="34"/>
      <c r="X106" s="34"/>
      <c r="Y106" s="34"/>
      <c r="Z106" s="34"/>
      <c r="AA106" s="34"/>
      <c r="AB106" s="34"/>
      <c r="AC106" s="34"/>
      <c r="AD106" s="34"/>
      <c r="AE106" s="34"/>
      <c r="AR106" s="151" t="s">
        <v>143</v>
      </c>
      <c r="AT106" s="151" t="s">
        <v>138</v>
      </c>
      <c r="AU106" s="151" t="s">
        <v>144</v>
      </c>
      <c r="AY106" s="19" t="s">
        <v>134</v>
      </c>
      <c r="BE106" s="152">
        <f>IF(N106="základní",J106,0)</f>
        <v>0</v>
      </c>
      <c r="BF106" s="152">
        <f>IF(N106="snížená",J106,0)</f>
        <v>0</v>
      </c>
      <c r="BG106" s="152">
        <f>IF(N106="zákl. přenesená",J106,0)</f>
        <v>0</v>
      </c>
      <c r="BH106" s="152">
        <f>IF(N106="sníž. přenesená",J106,0)</f>
        <v>0</v>
      </c>
      <c r="BI106" s="152">
        <f>IF(N106="nulová",J106,0)</f>
        <v>0</v>
      </c>
      <c r="BJ106" s="19" t="s">
        <v>82</v>
      </c>
      <c r="BK106" s="152">
        <f>ROUND(I106*H106,2)</f>
        <v>0</v>
      </c>
      <c r="BL106" s="19" t="s">
        <v>143</v>
      </c>
      <c r="BM106" s="151" t="s">
        <v>145</v>
      </c>
    </row>
    <row r="107" spans="1:65" s="13" customFormat="1" ht="22.5">
      <c r="B107" s="153"/>
      <c r="D107" s="154" t="s">
        <v>146</v>
      </c>
      <c r="E107" s="155" t="s">
        <v>3</v>
      </c>
      <c r="F107" s="156" t="s">
        <v>147</v>
      </c>
      <c r="H107" s="155" t="s">
        <v>3</v>
      </c>
      <c r="I107" s="157"/>
      <c r="L107" s="153"/>
      <c r="M107" s="158"/>
      <c r="N107" s="159"/>
      <c r="O107" s="159"/>
      <c r="P107" s="159"/>
      <c r="Q107" s="159"/>
      <c r="R107" s="159"/>
      <c r="S107" s="159"/>
      <c r="T107" s="160"/>
      <c r="AT107" s="155" t="s">
        <v>146</v>
      </c>
      <c r="AU107" s="155" t="s">
        <v>144</v>
      </c>
      <c r="AV107" s="13" t="s">
        <v>82</v>
      </c>
      <c r="AW107" s="13" t="s">
        <v>36</v>
      </c>
      <c r="AX107" s="13" t="s">
        <v>74</v>
      </c>
      <c r="AY107" s="155" t="s">
        <v>134</v>
      </c>
    </row>
    <row r="108" spans="1:65" s="14" customFormat="1">
      <c r="B108" s="161"/>
      <c r="D108" s="154" t="s">
        <v>146</v>
      </c>
      <c r="E108" s="162" t="s">
        <v>3</v>
      </c>
      <c r="F108" s="163" t="s">
        <v>148</v>
      </c>
      <c r="H108" s="164">
        <v>121.27500000000001</v>
      </c>
      <c r="I108" s="165"/>
      <c r="L108" s="161"/>
      <c r="M108" s="166"/>
      <c r="N108" s="167"/>
      <c r="O108" s="167"/>
      <c r="P108" s="167"/>
      <c r="Q108" s="167"/>
      <c r="R108" s="167"/>
      <c r="S108" s="167"/>
      <c r="T108" s="168"/>
      <c r="AT108" s="162" t="s">
        <v>146</v>
      </c>
      <c r="AU108" s="162" t="s">
        <v>144</v>
      </c>
      <c r="AV108" s="14" t="s">
        <v>84</v>
      </c>
      <c r="AW108" s="14" t="s">
        <v>36</v>
      </c>
      <c r="AX108" s="14" t="s">
        <v>74</v>
      </c>
      <c r="AY108" s="162" t="s">
        <v>134</v>
      </c>
    </row>
    <row r="109" spans="1:65" s="14" customFormat="1">
      <c r="B109" s="161"/>
      <c r="D109" s="154" t="s">
        <v>146</v>
      </c>
      <c r="E109" s="162" t="s">
        <v>3</v>
      </c>
      <c r="F109" s="163" t="s">
        <v>149</v>
      </c>
      <c r="H109" s="164">
        <v>118.37</v>
      </c>
      <c r="I109" s="165"/>
      <c r="L109" s="161"/>
      <c r="M109" s="166"/>
      <c r="N109" s="167"/>
      <c r="O109" s="167"/>
      <c r="P109" s="167"/>
      <c r="Q109" s="167"/>
      <c r="R109" s="167"/>
      <c r="S109" s="167"/>
      <c r="T109" s="168"/>
      <c r="AT109" s="162" t="s">
        <v>146</v>
      </c>
      <c r="AU109" s="162" t="s">
        <v>144</v>
      </c>
      <c r="AV109" s="14" t="s">
        <v>84</v>
      </c>
      <c r="AW109" s="14" t="s">
        <v>36</v>
      </c>
      <c r="AX109" s="14" t="s">
        <v>74</v>
      </c>
      <c r="AY109" s="162" t="s">
        <v>134</v>
      </c>
    </row>
    <row r="110" spans="1:65" s="15" customFormat="1">
      <c r="B110" s="169"/>
      <c r="D110" s="154" t="s">
        <v>146</v>
      </c>
      <c r="E110" s="170" t="s">
        <v>3</v>
      </c>
      <c r="F110" s="171" t="s">
        <v>150</v>
      </c>
      <c r="H110" s="172">
        <v>239.64500000000001</v>
      </c>
      <c r="I110" s="173"/>
      <c r="L110" s="169"/>
      <c r="M110" s="174"/>
      <c r="N110" s="175"/>
      <c r="O110" s="175"/>
      <c r="P110" s="175"/>
      <c r="Q110" s="175"/>
      <c r="R110" s="175"/>
      <c r="S110" s="175"/>
      <c r="T110" s="176"/>
      <c r="AT110" s="170" t="s">
        <v>146</v>
      </c>
      <c r="AU110" s="170" t="s">
        <v>144</v>
      </c>
      <c r="AV110" s="15" t="s">
        <v>144</v>
      </c>
      <c r="AW110" s="15" t="s">
        <v>36</v>
      </c>
      <c r="AX110" s="15" t="s">
        <v>74</v>
      </c>
      <c r="AY110" s="170" t="s">
        <v>134</v>
      </c>
    </row>
    <row r="111" spans="1:65" s="16" customFormat="1">
      <c r="B111" s="177"/>
      <c r="D111" s="154" t="s">
        <v>146</v>
      </c>
      <c r="E111" s="178" t="s">
        <v>3</v>
      </c>
      <c r="F111" s="179" t="s">
        <v>151</v>
      </c>
      <c r="H111" s="180">
        <v>239.64500000000001</v>
      </c>
      <c r="I111" s="181"/>
      <c r="L111" s="177"/>
      <c r="M111" s="182"/>
      <c r="N111" s="183"/>
      <c r="O111" s="183"/>
      <c r="P111" s="183"/>
      <c r="Q111" s="183"/>
      <c r="R111" s="183"/>
      <c r="S111" s="183"/>
      <c r="T111" s="184"/>
      <c r="AT111" s="178" t="s">
        <v>146</v>
      </c>
      <c r="AU111" s="178" t="s">
        <v>144</v>
      </c>
      <c r="AV111" s="16" t="s">
        <v>143</v>
      </c>
      <c r="AW111" s="16" t="s">
        <v>36</v>
      </c>
      <c r="AX111" s="16" t="s">
        <v>82</v>
      </c>
      <c r="AY111" s="178" t="s">
        <v>134</v>
      </c>
    </row>
    <row r="112" spans="1:65" s="2" customFormat="1" ht="60">
      <c r="A112" s="34"/>
      <c r="B112" s="139"/>
      <c r="C112" s="140" t="s">
        <v>84</v>
      </c>
      <c r="D112" s="140" t="s">
        <v>138</v>
      </c>
      <c r="E112" s="141" t="s">
        <v>152</v>
      </c>
      <c r="F112" s="142" t="s">
        <v>153</v>
      </c>
      <c r="G112" s="143" t="s">
        <v>141</v>
      </c>
      <c r="H112" s="144">
        <v>358.01499999999999</v>
      </c>
      <c r="I112" s="145"/>
      <c r="J112" s="146">
        <f>ROUND(I112*H112,2)</f>
        <v>0</v>
      </c>
      <c r="K112" s="142" t="s">
        <v>142</v>
      </c>
      <c r="L112" s="35"/>
      <c r="M112" s="147" t="s">
        <v>3</v>
      </c>
      <c r="N112" s="148" t="s">
        <v>45</v>
      </c>
      <c r="O112" s="55"/>
      <c r="P112" s="149">
        <f>O112*H112</f>
        <v>0</v>
      </c>
      <c r="Q112" s="149">
        <v>0</v>
      </c>
      <c r="R112" s="149">
        <f>Q112*H112</f>
        <v>0</v>
      </c>
      <c r="S112" s="149">
        <v>0</v>
      </c>
      <c r="T112" s="150">
        <f>S112*H112</f>
        <v>0</v>
      </c>
      <c r="U112" s="34"/>
      <c r="V112" s="34"/>
      <c r="W112" s="34"/>
      <c r="X112" s="34"/>
      <c r="Y112" s="34"/>
      <c r="Z112" s="34"/>
      <c r="AA112" s="34"/>
      <c r="AB112" s="34"/>
      <c r="AC112" s="34"/>
      <c r="AD112" s="34"/>
      <c r="AE112" s="34"/>
      <c r="AR112" s="151" t="s">
        <v>143</v>
      </c>
      <c r="AT112" s="151" t="s">
        <v>138</v>
      </c>
      <c r="AU112" s="151" t="s">
        <v>144</v>
      </c>
      <c r="AY112" s="19" t="s">
        <v>134</v>
      </c>
      <c r="BE112" s="152">
        <f>IF(N112="základní",J112,0)</f>
        <v>0</v>
      </c>
      <c r="BF112" s="152">
        <f>IF(N112="snížená",J112,0)</f>
        <v>0</v>
      </c>
      <c r="BG112" s="152">
        <f>IF(N112="zákl. přenesená",J112,0)</f>
        <v>0</v>
      </c>
      <c r="BH112" s="152">
        <f>IF(N112="sníž. přenesená",J112,0)</f>
        <v>0</v>
      </c>
      <c r="BI112" s="152">
        <f>IF(N112="nulová",J112,0)</f>
        <v>0</v>
      </c>
      <c r="BJ112" s="19" t="s">
        <v>82</v>
      </c>
      <c r="BK112" s="152">
        <f>ROUND(I112*H112,2)</f>
        <v>0</v>
      </c>
      <c r="BL112" s="19" t="s">
        <v>143</v>
      </c>
      <c r="BM112" s="151" t="s">
        <v>154</v>
      </c>
    </row>
    <row r="113" spans="1:65" s="13" customFormat="1">
      <c r="B113" s="153"/>
      <c r="D113" s="154" t="s">
        <v>146</v>
      </c>
      <c r="E113" s="155" t="s">
        <v>3</v>
      </c>
      <c r="F113" s="156" t="s">
        <v>155</v>
      </c>
      <c r="H113" s="155" t="s">
        <v>3</v>
      </c>
      <c r="I113" s="157"/>
      <c r="L113" s="153"/>
      <c r="M113" s="158"/>
      <c r="N113" s="159"/>
      <c r="O113" s="159"/>
      <c r="P113" s="159"/>
      <c r="Q113" s="159"/>
      <c r="R113" s="159"/>
      <c r="S113" s="159"/>
      <c r="T113" s="160"/>
      <c r="AT113" s="155" t="s">
        <v>146</v>
      </c>
      <c r="AU113" s="155" t="s">
        <v>144</v>
      </c>
      <c r="AV113" s="13" t="s">
        <v>82</v>
      </c>
      <c r="AW113" s="13" t="s">
        <v>36</v>
      </c>
      <c r="AX113" s="13" t="s">
        <v>74</v>
      </c>
      <c r="AY113" s="155" t="s">
        <v>134</v>
      </c>
    </row>
    <row r="114" spans="1:65" s="14" customFormat="1">
      <c r="B114" s="161"/>
      <c r="D114" s="154" t="s">
        <v>146</v>
      </c>
      <c r="E114" s="162" t="s">
        <v>3</v>
      </c>
      <c r="F114" s="163" t="s">
        <v>149</v>
      </c>
      <c r="H114" s="164">
        <v>118.37</v>
      </c>
      <c r="I114" s="165"/>
      <c r="L114" s="161"/>
      <c r="M114" s="166"/>
      <c r="N114" s="167"/>
      <c r="O114" s="167"/>
      <c r="P114" s="167"/>
      <c r="Q114" s="167"/>
      <c r="R114" s="167"/>
      <c r="S114" s="167"/>
      <c r="T114" s="168"/>
      <c r="AT114" s="162" t="s">
        <v>146</v>
      </c>
      <c r="AU114" s="162" t="s">
        <v>144</v>
      </c>
      <c r="AV114" s="14" t="s">
        <v>84</v>
      </c>
      <c r="AW114" s="14" t="s">
        <v>36</v>
      </c>
      <c r="AX114" s="14" t="s">
        <v>74</v>
      </c>
      <c r="AY114" s="162" t="s">
        <v>134</v>
      </c>
    </row>
    <row r="115" spans="1:65" s="15" customFormat="1">
      <c r="B115" s="169"/>
      <c r="D115" s="154" t="s">
        <v>146</v>
      </c>
      <c r="E115" s="170" t="s">
        <v>3</v>
      </c>
      <c r="F115" s="171" t="s">
        <v>156</v>
      </c>
      <c r="H115" s="172">
        <v>118.37</v>
      </c>
      <c r="I115" s="173"/>
      <c r="L115" s="169"/>
      <c r="M115" s="174"/>
      <c r="N115" s="175"/>
      <c r="O115" s="175"/>
      <c r="P115" s="175"/>
      <c r="Q115" s="175"/>
      <c r="R115" s="175"/>
      <c r="S115" s="175"/>
      <c r="T115" s="176"/>
      <c r="AT115" s="170" t="s">
        <v>146</v>
      </c>
      <c r="AU115" s="170" t="s">
        <v>144</v>
      </c>
      <c r="AV115" s="15" t="s">
        <v>144</v>
      </c>
      <c r="AW115" s="15" t="s">
        <v>36</v>
      </c>
      <c r="AX115" s="15" t="s">
        <v>74</v>
      </c>
      <c r="AY115" s="170" t="s">
        <v>134</v>
      </c>
    </row>
    <row r="116" spans="1:65" s="13" customFormat="1">
      <c r="B116" s="153"/>
      <c r="D116" s="154" t="s">
        <v>146</v>
      </c>
      <c r="E116" s="155" t="s">
        <v>3</v>
      </c>
      <c r="F116" s="156" t="s">
        <v>157</v>
      </c>
      <c r="H116" s="155" t="s">
        <v>3</v>
      </c>
      <c r="I116" s="157"/>
      <c r="L116" s="153"/>
      <c r="M116" s="158"/>
      <c r="N116" s="159"/>
      <c r="O116" s="159"/>
      <c r="P116" s="159"/>
      <c r="Q116" s="159"/>
      <c r="R116" s="159"/>
      <c r="S116" s="159"/>
      <c r="T116" s="160"/>
      <c r="AT116" s="155" t="s">
        <v>146</v>
      </c>
      <c r="AU116" s="155" t="s">
        <v>144</v>
      </c>
      <c r="AV116" s="13" t="s">
        <v>82</v>
      </c>
      <c r="AW116" s="13" t="s">
        <v>36</v>
      </c>
      <c r="AX116" s="13" t="s">
        <v>74</v>
      </c>
      <c r="AY116" s="155" t="s">
        <v>134</v>
      </c>
    </row>
    <row r="117" spans="1:65" s="14" customFormat="1">
      <c r="B117" s="161"/>
      <c r="D117" s="154" t="s">
        <v>146</v>
      </c>
      <c r="E117" s="162" t="s">
        <v>3</v>
      </c>
      <c r="F117" s="163" t="s">
        <v>148</v>
      </c>
      <c r="H117" s="164">
        <v>121.27500000000001</v>
      </c>
      <c r="I117" s="165"/>
      <c r="L117" s="161"/>
      <c r="M117" s="166"/>
      <c r="N117" s="167"/>
      <c r="O117" s="167"/>
      <c r="P117" s="167"/>
      <c r="Q117" s="167"/>
      <c r="R117" s="167"/>
      <c r="S117" s="167"/>
      <c r="T117" s="168"/>
      <c r="AT117" s="162" t="s">
        <v>146</v>
      </c>
      <c r="AU117" s="162" t="s">
        <v>144</v>
      </c>
      <c r="AV117" s="14" t="s">
        <v>84</v>
      </c>
      <c r="AW117" s="14" t="s">
        <v>36</v>
      </c>
      <c r="AX117" s="14" t="s">
        <v>74</v>
      </c>
      <c r="AY117" s="162" t="s">
        <v>134</v>
      </c>
    </row>
    <row r="118" spans="1:65" s="14" customFormat="1">
      <c r="B118" s="161"/>
      <c r="D118" s="154" t="s">
        <v>146</v>
      </c>
      <c r="E118" s="162" t="s">
        <v>3</v>
      </c>
      <c r="F118" s="163" t="s">
        <v>149</v>
      </c>
      <c r="H118" s="164">
        <v>118.37</v>
      </c>
      <c r="I118" s="165"/>
      <c r="L118" s="161"/>
      <c r="M118" s="166"/>
      <c r="N118" s="167"/>
      <c r="O118" s="167"/>
      <c r="P118" s="167"/>
      <c r="Q118" s="167"/>
      <c r="R118" s="167"/>
      <c r="S118" s="167"/>
      <c r="T118" s="168"/>
      <c r="AT118" s="162" t="s">
        <v>146</v>
      </c>
      <c r="AU118" s="162" t="s">
        <v>144</v>
      </c>
      <c r="AV118" s="14" t="s">
        <v>84</v>
      </c>
      <c r="AW118" s="14" t="s">
        <v>36</v>
      </c>
      <c r="AX118" s="14" t="s">
        <v>74</v>
      </c>
      <c r="AY118" s="162" t="s">
        <v>134</v>
      </c>
    </row>
    <row r="119" spans="1:65" s="15" customFormat="1">
      <c r="B119" s="169"/>
      <c r="D119" s="154" t="s">
        <v>146</v>
      </c>
      <c r="E119" s="170" t="s">
        <v>3</v>
      </c>
      <c r="F119" s="171" t="s">
        <v>156</v>
      </c>
      <c r="H119" s="172">
        <v>239.64500000000001</v>
      </c>
      <c r="I119" s="173"/>
      <c r="L119" s="169"/>
      <c r="M119" s="174"/>
      <c r="N119" s="175"/>
      <c r="O119" s="175"/>
      <c r="P119" s="175"/>
      <c r="Q119" s="175"/>
      <c r="R119" s="175"/>
      <c r="S119" s="175"/>
      <c r="T119" s="176"/>
      <c r="AT119" s="170" t="s">
        <v>146</v>
      </c>
      <c r="AU119" s="170" t="s">
        <v>144</v>
      </c>
      <c r="AV119" s="15" t="s">
        <v>144</v>
      </c>
      <c r="AW119" s="15" t="s">
        <v>36</v>
      </c>
      <c r="AX119" s="15" t="s">
        <v>74</v>
      </c>
      <c r="AY119" s="170" t="s">
        <v>134</v>
      </c>
    </row>
    <row r="120" spans="1:65" s="16" customFormat="1">
      <c r="B120" s="177"/>
      <c r="D120" s="154" t="s">
        <v>146</v>
      </c>
      <c r="E120" s="178" t="s">
        <v>3</v>
      </c>
      <c r="F120" s="179" t="s">
        <v>151</v>
      </c>
      <c r="H120" s="180">
        <v>358.01499999999999</v>
      </c>
      <c r="I120" s="181"/>
      <c r="L120" s="177"/>
      <c r="M120" s="182"/>
      <c r="N120" s="183"/>
      <c r="O120" s="183"/>
      <c r="P120" s="183"/>
      <c r="Q120" s="183"/>
      <c r="R120" s="183"/>
      <c r="S120" s="183"/>
      <c r="T120" s="184"/>
      <c r="AT120" s="178" t="s">
        <v>146</v>
      </c>
      <c r="AU120" s="178" t="s">
        <v>144</v>
      </c>
      <c r="AV120" s="16" t="s">
        <v>143</v>
      </c>
      <c r="AW120" s="16" t="s">
        <v>36</v>
      </c>
      <c r="AX120" s="16" t="s">
        <v>82</v>
      </c>
      <c r="AY120" s="178" t="s">
        <v>134</v>
      </c>
    </row>
    <row r="121" spans="1:65" s="2" customFormat="1" ht="60">
      <c r="A121" s="34"/>
      <c r="B121" s="139"/>
      <c r="C121" s="140" t="s">
        <v>144</v>
      </c>
      <c r="D121" s="140" t="s">
        <v>138</v>
      </c>
      <c r="E121" s="141" t="s">
        <v>158</v>
      </c>
      <c r="F121" s="142" t="s">
        <v>159</v>
      </c>
      <c r="G121" s="143" t="s">
        <v>141</v>
      </c>
      <c r="H121" s="144">
        <v>550.72500000000002</v>
      </c>
      <c r="I121" s="145"/>
      <c r="J121" s="146">
        <f>ROUND(I121*H121,2)</f>
        <v>0</v>
      </c>
      <c r="K121" s="142" t="s">
        <v>142</v>
      </c>
      <c r="L121" s="35"/>
      <c r="M121" s="147" t="s">
        <v>3</v>
      </c>
      <c r="N121" s="148" t="s">
        <v>45</v>
      </c>
      <c r="O121" s="55"/>
      <c r="P121" s="149">
        <f>O121*H121</f>
        <v>0</v>
      </c>
      <c r="Q121" s="149">
        <v>0</v>
      </c>
      <c r="R121" s="149">
        <f>Q121*H121</f>
        <v>0</v>
      </c>
      <c r="S121" s="149">
        <v>0</v>
      </c>
      <c r="T121" s="150">
        <f>S121*H121</f>
        <v>0</v>
      </c>
      <c r="U121" s="34"/>
      <c r="V121" s="34"/>
      <c r="W121" s="34"/>
      <c r="X121" s="34"/>
      <c r="Y121" s="34"/>
      <c r="Z121" s="34"/>
      <c r="AA121" s="34"/>
      <c r="AB121" s="34"/>
      <c r="AC121" s="34"/>
      <c r="AD121" s="34"/>
      <c r="AE121" s="34"/>
      <c r="AR121" s="151" t="s">
        <v>143</v>
      </c>
      <c r="AT121" s="151" t="s">
        <v>138</v>
      </c>
      <c r="AU121" s="151" t="s">
        <v>144</v>
      </c>
      <c r="AY121" s="19" t="s">
        <v>134</v>
      </c>
      <c r="BE121" s="152">
        <f>IF(N121="základní",J121,0)</f>
        <v>0</v>
      </c>
      <c r="BF121" s="152">
        <f>IF(N121="snížená",J121,0)</f>
        <v>0</v>
      </c>
      <c r="BG121" s="152">
        <f>IF(N121="zákl. přenesená",J121,0)</f>
        <v>0</v>
      </c>
      <c r="BH121" s="152">
        <f>IF(N121="sníž. přenesená",J121,0)</f>
        <v>0</v>
      </c>
      <c r="BI121" s="152">
        <f>IF(N121="nulová",J121,0)</f>
        <v>0</v>
      </c>
      <c r="BJ121" s="19" t="s">
        <v>82</v>
      </c>
      <c r="BK121" s="152">
        <f>ROUND(I121*H121,2)</f>
        <v>0</v>
      </c>
      <c r="BL121" s="19" t="s">
        <v>143</v>
      </c>
      <c r="BM121" s="151" t="s">
        <v>160</v>
      </c>
    </row>
    <row r="122" spans="1:65" s="13" customFormat="1">
      <c r="B122" s="153"/>
      <c r="D122" s="154" t="s">
        <v>146</v>
      </c>
      <c r="E122" s="155" t="s">
        <v>3</v>
      </c>
      <c r="F122" s="156" t="s">
        <v>161</v>
      </c>
      <c r="H122" s="155" t="s">
        <v>3</v>
      </c>
      <c r="I122" s="157"/>
      <c r="L122" s="153"/>
      <c r="M122" s="158"/>
      <c r="N122" s="159"/>
      <c r="O122" s="159"/>
      <c r="P122" s="159"/>
      <c r="Q122" s="159"/>
      <c r="R122" s="159"/>
      <c r="S122" s="159"/>
      <c r="T122" s="160"/>
      <c r="AT122" s="155" t="s">
        <v>146</v>
      </c>
      <c r="AU122" s="155" t="s">
        <v>144</v>
      </c>
      <c r="AV122" s="13" t="s">
        <v>82</v>
      </c>
      <c r="AW122" s="13" t="s">
        <v>36</v>
      </c>
      <c r="AX122" s="13" t="s">
        <v>74</v>
      </c>
      <c r="AY122" s="155" t="s">
        <v>134</v>
      </c>
    </row>
    <row r="123" spans="1:65" s="14" customFormat="1">
      <c r="B123" s="161"/>
      <c r="D123" s="154" t="s">
        <v>146</v>
      </c>
      <c r="E123" s="162" t="s">
        <v>3</v>
      </c>
      <c r="F123" s="163" t="s">
        <v>162</v>
      </c>
      <c r="H123" s="164">
        <v>550.72500000000002</v>
      </c>
      <c r="I123" s="165"/>
      <c r="L123" s="161"/>
      <c r="M123" s="166"/>
      <c r="N123" s="167"/>
      <c r="O123" s="167"/>
      <c r="P123" s="167"/>
      <c r="Q123" s="167"/>
      <c r="R123" s="167"/>
      <c r="S123" s="167"/>
      <c r="T123" s="168"/>
      <c r="AT123" s="162" t="s">
        <v>146</v>
      </c>
      <c r="AU123" s="162" t="s">
        <v>144</v>
      </c>
      <c r="AV123" s="14" t="s">
        <v>84</v>
      </c>
      <c r="AW123" s="14" t="s">
        <v>36</v>
      </c>
      <c r="AX123" s="14" t="s">
        <v>82</v>
      </c>
      <c r="AY123" s="162" t="s">
        <v>134</v>
      </c>
    </row>
    <row r="124" spans="1:65" s="2" customFormat="1" ht="60">
      <c r="A124" s="34"/>
      <c r="B124" s="139"/>
      <c r="C124" s="140" t="s">
        <v>143</v>
      </c>
      <c r="D124" s="140" t="s">
        <v>138</v>
      </c>
      <c r="E124" s="141" t="s">
        <v>163</v>
      </c>
      <c r="F124" s="142" t="s">
        <v>164</v>
      </c>
      <c r="G124" s="143" t="s">
        <v>141</v>
      </c>
      <c r="H124" s="144">
        <v>1458.13</v>
      </c>
      <c r="I124" s="145"/>
      <c r="J124" s="146">
        <f>ROUND(I124*H124,2)</f>
        <v>0</v>
      </c>
      <c r="K124" s="142" t="s">
        <v>142</v>
      </c>
      <c r="L124" s="35"/>
      <c r="M124" s="147" t="s">
        <v>3</v>
      </c>
      <c r="N124" s="148" t="s">
        <v>45</v>
      </c>
      <c r="O124" s="55"/>
      <c r="P124" s="149">
        <f>O124*H124</f>
        <v>0</v>
      </c>
      <c r="Q124" s="149">
        <v>0</v>
      </c>
      <c r="R124" s="149">
        <f>Q124*H124</f>
        <v>0</v>
      </c>
      <c r="S124" s="149">
        <v>0</v>
      </c>
      <c r="T124" s="150">
        <f>S124*H124</f>
        <v>0</v>
      </c>
      <c r="U124" s="34"/>
      <c r="V124" s="34"/>
      <c r="W124" s="34"/>
      <c r="X124" s="34"/>
      <c r="Y124" s="34"/>
      <c r="Z124" s="34"/>
      <c r="AA124" s="34"/>
      <c r="AB124" s="34"/>
      <c r="AC124" s="34"/>
      <c r="AD124" s="34"/>
      <c r="AE124" s="34"/>
      <c r="AR124" s="151" t="s">
        <v>143</v>
      </c>
      <c r="AT124" s="151" t="s">
        <v>138</v>
      </c>
      <c r="AU124" s="151" t="s">
        <v>144</v>
      </c>
      <c r="AY124" s="19" t="s">
        <v>134</v>
      </c>
      <c r="BE124" s="152">
        <f>IF(N124="základní",J124,0)</f>
        <v>0</v>
      </c>
      <c r="BF124" s="152">
        <f>IF(N124="snížená",J124,0)</f>
        <v>0</v>
      </c>
      <c r="BG124" s="152">
        <f>IF(N124="zákl. přenesená",J124,0)</f>
        <v>0</v>
      </c>
      <c r="BH124" s="152">
        <f>IF(N124="sníž. přenesená",J124,0)</f>
        <v>0</v>
      </c>
      <c r="BI124" s="152">
        <f>IF(N124="nulová",J124,0)</f>
        <v>0</v>
      </c>
      <c r="BJ124" s="19" t="s">
        <v>82</v>
      </c>
      <c r="BK124" s="152">
        <f>ROUND(I124*H124,2)</f>
        <v>0</v>
      </c>
      <c r="BL124" s="19" t="s">
        <v>143</v>
      </c>
      <c r="BM124" s="151" t="s">
        <v>165</v>
      </c>
    </row>
    <row r="125" spans="1:65" s="13" customFormat="1">
      <c r="B125" s="153"/>
      <c r="D125" s="154" t="s">
        <v>146</v>
      </c>
      <c r="E125" s="155" t="s">
        <v>3</v>
      </c>
      <c r="F125" s="156" t="s">
        <v>166</v>
      </c>
      <c r="H125" s="155" t="s">
        <v>3</v>
      </c>
      <c r="I125" s="157"/>
      <c r="L125" s="153"/>
      <c r="M125" s="158"/>
      <c r="N125" s="159"/>
      <c r="O125" s="159"/>
      <c r="P125" s="159"/>
      <c r="Q125" s="159"/>
      <c r="R125" s="159"/>
      <c r="S125" s="159"/>
      <c r="T125" s="160"/>
      <c r="AT125" s="155" t="s">
        <v>146</v>
      </c>
      <c r="AU125" s="155" t="s">
        <v>144</v>
      </c>
      <c r="AV125" s="13" t="s">
        <v>82</v>
      </c>
      <c r="AW125" s="13" t="s">
        <v>36</v>
      </c>
      <c r="AX125" s="13" t="s">
        <v>74</v>
      </c>
      <c r="AY125" s="155" t="s">
        <v>134</v>
      </c>
    </row>
    <row r="126" spans="1:65" s="14" customFormat="1">
      <c r="B126" s="161"/>
      <c r="D126" s="154" t="s">
        <v>146</v>
      </c>
      <c r="E126" s="162" t="s">
        <v>3</v>
      </c>
      <c r="F126" s="163" t="s">
        <v>167</v>
      </c>
      <c r="H126" s="164">
        <v>1040.83</v>
      </c>
      <c r="I126" s="165"/>
      <c r="L126" s="161"/>
      <c r="M126" s="166"/>
      <c r="N126" s="167"/>
      <c r="O126" s="167"/>
      <c r="P126" s="167"/>
      <c r="Q126" s="167"/>
      <c r="R126" s="167"/>
      <c r="S126" s="167"/>
      <c r="T126" s="168"/>
      <c r="AT126" s="162" t="s">
        <v>146</v>
      </c>
      <c r="AU126" s="162" t="s">
        <v>144</v>
      </c>
      <c r="AV126" s="14" t="s">
        <v>84</v>
      </c>
      <c r="AW126" s="14" t="s">
        <v>36</v>
      </c>
      <c r="AX126" s="14" t="s">
        <v>74</v>
      </c>
      <c r="AY126" s="162" t="s">
        <v>134</v>
      </c>
    </row>
    <row r="127" spans="1:65" s="14" customFormat="1">
      <c r="B127" s="161"/>
      <c r="D127" s="154" t="s">
        <v>146</v>
      </c>
      <c r="E127" s="162" t="s">
        <v>3</v>
      </c>
      <c r="F127" s="163" t="s">
        <v>168</v>
      </c>
      <c r="H127" s="164">
        <v>33.54</v>
      </c>
      <c r="I127" s="165"/>
      <c r="L127" s="161"/>
      <c r="M127" s="166"/>
      <c r="N127" s="167"/>
      <c r="O127" s="167"/>
      <c r="P127" s="167"/>
      <c r="Q127" s="167"/>
      <c r="R127" s="167"/>
      <c r="S127" s="167"/>
      <c r="T127" s="168"/>
      <c r="AT127" s="162" t="s">
        <v>146</v>
      </c>
      <c r="AU127" s="162" t="s">
        <v>144</v>
      </c>
      <c r="AV127" s="14" t="s">
        <v>84</v>
      </c>
      <c r="AW127" s="14" t="s">
        <v>36</v>
      </c>
      <c r="AX127" s="14" t="s">
        <v>74</v>
      </c>
      <c r="AY127" s="162" t="s">
        <v>134</v>
      </c>
    </row>
    <row r="128" spans="1:65" s="14" customFormat="1">
      <c r="B128" s="161"/>
      <c r="D128" s="154" t="s">
        <v>146</v>
      </c>
      <c r="E128" s="162" t="s">
        <v>3</v>
      </c>
      <c r="F128" s="163" t="s">
        <v>169</v>
      </c>
      <c r="H128" s="164">
        <v>3.12</v>
      </c>
      <c r="I128" s="165"/>
      <c r="L128" s="161"/>
      <c r="M128" s="166"/>
      <c r="N128" s="167"/>
      <c r="O128" s="167"/>
      <c r="P128" s="167"/>
      <c r="Q128" s="167"/>
      <c r="R128" s="167"/>
      <c r="S128" s="167"/>
      <c r="T128" s="168"/>
      <c r="AT128" s="162" t="s">
        <v>146</v>
      </c>
      <c r="AU128" s="162" t="s">
        <v>144</v>
      </c>
      <c r="AV128" s="14" t="s">
        <v>84</v>
      </c>
      <c r="AW128" s="14" t="s">
        <v>36</v>
      </c>
      <c r="AX128" s="14" t="s">
        <v>74</v>
      </c>
      <c r="AY128" s="162" t="s">
        <v>134</v>
      </c>
    </row>
    <row r="129" spans="1:65" s="14" customFormat="1">
      <c r="B129" s="161"/>
      <c r="D129" s="154" t="s">
        <v>146</v>
      </c>
      <c r="E129" s="162" t="s">
        <v>3</v>
      </c>
      <c r="F129" s="163" t="s">
        <v>170</v>
      </c>
      <c r="H129" s="164">
        <v>380.64</v>
      </c>
      <c r="I129" s="165"/>
      <c r="L129" s="161"/>
      <c r="M129" s="166"/>
      <c r="N129" s="167"/>
      <c r="O129" s="167"/>
      <c r="P129" s="167"/>
      <c r="Q129" s="167"/>
      <c r="R129" s="167"/>
      <c r="S129" s="167"/>
      <c r="T129" s="168"/>
      <c r="AT129" s="162" t="s">
        <v>146</v>
      </c>
      <c r="AU129" s="162" t="s">
        <v>144</v>
      </c>
      <c r="AV129" s="14" t="s">
        <v>84</v>
      </c>
      <c r="AW129" s="14" t="s">
        <v>36</v>
      </c>
      <c r="AX129" s="14" t="s">
        <v>74</v>
      </c>
      <c r="AY129" s="162" t="s">
        <v>134</v>
      </c>
    </row>
    <row r="130" spans="1:65" s="16" customFormat="1">
      <c r="B130" s="177"/>
      <c r="D130" s="154" t="s">
        <v>146</v>
      </c>
      <c r="E130" s="178" t="s">
        <v>3</v>
      </c>
      <c r="F130" s="179" t="s">
        <v>151</v>
      </c>
      <c r="H130" s="180">
        <v>1458.13</v>
      </c>
      <c r="I130" s="181"/>
      <c r="L130" s="177"/>
      <c r="M130" s="182"/>
      <c r="N130" s="183"/>
      <c r="O130" s="183"/>
      <c r="P130" s="183"/>
      <c r="Q130" s="183"/>
      <c r="R130" s="183"/>
      <c r="S130" s="183"/>
      <c r="T130" s="184"/>
      <c r="AT130" s="178" t="s">
        <v>146</v>
      </c>
      <c r="AU130" s="178" t="s">
        <v>144</v>
      </c>
      <c r="AV130" s="16" t="s">
        <v>143</v>
      </c>
      <c r="AW130" s="16" t="s">
        <v>36</v>
      </c>
      <c r="AX130" s="16" t="s">
        <v>82</v>
      </c>
      <c r="AY130" s="178" t="s">
        <v>134</v>
      </c>
    </row>
    <row r="131" spans="1:65" s="2" customFormat="1" ht="36">
      <c r="A131" s="34"/>
      <c r="B131" s="139"/>
      <c r="C131" s="140" t="s">
        <v>171</v>
      </c>
      <c r="D131" s="140" t="s">
        <v>138</v>
      </c>
      <c r="E131" s="141" t="s">
        <v>172</v>
      </c>
      <c r="F131" s="142" t="s">
        <v>173</v>
      </c>
      <c r="G131" s="143" t="s">
        <v>141</v>
      </c>
      <c r="H131" s="144">
        <v>1458.13</v>
      </c>
      <c r="I131" s="145"/>
      <c r="J131" s="146">
        <f>ROUND(I131*H131,2)</f>
        <v>0</v>
      </c>
      <c r="K131" s="142" t="s">
        <v>142</v>
      </c>
      <c r="L131" s="35"/>
      <c r="M131" s="147" t="s">
        <v>3</v>
      </c>
      <c r="N131" s="148" t="s">
        <v>45</v>
      </c>
      <c r="O131" s="55"/>
      <c r="P131" s="149">
        <f>O131*H131</f>
        <v>0</v>
      </c>
      <c r="Q131" s="149">
        <v>0</v>
      </c>
      <c r="R131" s="149">
        <f>Q131*H131</f>
        <v>0</v>
      </c>
      <c r="S131" s="149">
        <v>0</v>
      </c>
      <c r="T131" s="150">
        <f>S131*H131</f>
        <v>0</v>
      </c>
      <c r="U131" s="34"/>
      <c r="V131" s="34"/>
      <c r="W131" s="34"/>
      <c r="X131" s="34"/>
      <c r="Y131" s="34"/>
      <c r="Z131" s="34"/>
      <c r="AA131" s="34"/>
      <c r="AB131" s="34"/>
      <c r="AC131" s="34"/>
      <c r="AD131" s="34"/>
      <c r="AE131" s="34"/>
      <c r="AR131" s="151" t="s">
        <v>143</v>
      </c>
      <c r="AT131" s="151" t="s">
        <v>138</v>
      </c>
      <c r="AU131" s="151" t="s">
        <v>144</v>
      </c>
      <c r="AY131" s="19" t="s">
        <v>134</v>
      </c>
      <c r="BE131" s="152">
        <f>IF(N131="základní",J131,0)</f>
        <v>0</v>
      </c>
      <c r="BF131" s="152">
        <f>IF(N131="snížená",J131,0)</f>
        <v>0</v>
      </c>
      <c r="BG131" s="152">
        <f>IF(N131="zákl. přenesená",J131,0)</f>
        <v>0</v>
      </c>
      <c r="BH131" s="152">
        <f>IF(N131="sníž. přenesená",J131,0)</f>
        <v>0</v>
      </c>
      <c r="BI131" s="152">
        <f>IF(N131="nulová",J131,0)</f>
        <v>0</v>
      </c>
      <c r="BJ131" s="19" t="s">
        <v>82</v>
      </c>
      <c r="BK131" s="152">
        <f>ROUND(I131*H131,2)</f>
        <v>0</v>
      </c>
      <c r="BL131" s="19" t="s">
        <v>143</v>
      </c>
      <c r="BM131" s="151" t="s">
        <v>174</v>
      </c>
    </row>
    <row r="132" spans="1:65" s="14" customFormat="1">
      <c r="B132" s="161"/>
      <c r="D132" s="154" t="s">
        <v>146</v>
      </c>
      <c r="E132" s="162" t="s">
        <v>3</v>
      </c>
      <c r="F132" s="163" t="s">
        <v>175</v>
      </c>
      <c r="H132" s="164">
        <v>1458.13</v>
      </c>
      <c r="I132" s="165"/>
      <c r="L132" s="161"/>
      <c r="M132" s="166"/>
      <c r="N132" s="167"/>
      <c r="O132" s="167"/>
      <c r="P132" s="167"/>
      <c r="Q132" s="167"/>
      <c r="R132" s="167"/>
      <c r="S132" s="167"/>
      <c r="T132" s="168"/>
      <c r="AT132" s="162" t="s">
        <v>146</v>
      </c>
      <c r="AU132" s="162" t="s">
        <v>144</v>
      </c>
      <c r="AV132" s="14" t="s">
        <v>84</v>
      </c>
      <c r="AW132" s="14" t="s">
        <v>36</v>
      </c>
      <c r="AX132" s="14" t="s">
        <v>82</v>
      </c>
      <c r="AY132" s="162" t="s">
        <v>134</v>
      </c>
    </row>
    <row r="133" spans="1:65" s="2" customFormat="1" ht="24">
      <c r="A133" s="34"/>
      <c r="B133" s="139"/>
      <c r="C133" s="140" t="s">
        <v>176</v>
      </c>
      <c r="D133" s="140" t="s">
        <v>138</v>
      </c>
      <c r="E133" s="141" t="s">
        <v>177</v>
      </c>
      <c r="F133" s="142" t="s">
        <v>178</v>
      </c>
      <c r="G133" s="143" t="s">
        <v>141</v>
      </c>
      <c r="H133" s="144">
        <v>550.72500000000002</v>
      </c>
      <c r="I133" s="145"/>
      <c r="J133" s="146">
        <f>ROUND(I133*H133,2)</f>
        <v>0</v>
      </c>
      <c r="K133" s="142" t="s">
        <v>142</v>
      </c>
      <c r="L133" s="35"/>
      <c r="M133" s="147" t="s">
        <v>3</v>
      </c>
      <c r="N133" s="148" t="s">
        <v>45</v>
      </c>
      <c r="O133" s="55"/>
      <c r="P133" s="149">
        <f>O133*H133</f>
        <v>0</v>
      </c>
      <c r="Q133" s="149">
        <v>0</v>
      </c>
      <c r="R133" s="149">
        <f>Q133*H133</f>
        <v>0</v>
      </c>
      <c r="S133" s="149">
        <v>0</v>
      </c>
      <c r="T133" s="150">
        <f>S133*H133</f>
        <v>0</v>
      </c>
      <c r="U133" s="34"/>
      <c r="V133" s="34"/>
      <c r="W133" s="34"/>
      <c r="X133" s="34"/>
      <c r="Y133" s="34"/>
      <c r="Z133" s="34"/>
      <c r="AA133" s="34"/>
      <c r="AB133" s="34"/>
      <c r="AC133" s="34"/>
      <c r="AD133" s="34"/>
      <c r="AE133" s="34"/>
      <c r="AR133" s="151" t="s">
        <v>143</v>
      </c>
      <c r="AT133" s="151" t="s">
        <v>138</v>
      </c>
      <c r="AU133" s="151" t="s">
        <v>144</v>
      </c>
      <c r="AY133" s="19" t="s">
        <v>134</v>
      </c>
      <c r="BE133" s="152">
        <f>IF(N133="základní",J133,0)</f>
        <v>0</v>
      </c>
      <c r="BF133" s="152">
        <f>IF(N133="snížená",J133,0)</f>
        <v>0</v>
      </c>
      <c r="BG133" s="152">
        <f>IF(N133="zákl. přenesená",J133,0)</f>
        <v>0</v>
      </c>
      <c r="BH133" s="152">
        <f>IF(N133="sníž. přenesená",J133,0)</f>
        <v>0</v>
      </c>
      <c r="BI133" s="152">
        <f>IF(N133="nulová",J133,0)</f>
        <v>0</v>
      </c>
      <c r="BJ133" s="19" t="s">
        <v>82</v>
      </c>
      <c r="BK133" s="152">
        <f>ROUND(I133*H133,2)</f>
        <v>0</v>
      </c>
      <c r="BL133" s="19" t="s">
        <v>143</v>
      </c>
      <c r="BM133" s="151" t="s">
        <v>179</v>
      </c>
    </row>
    <row r="134" spans="1:65" s="14" customFormat="1">
      <c r="B134" s="161"/>
      <c r="D134" s="154" t="s">
        <v>146</v>
      </c>
      <c r="E134" s="162" t="s">
        <v>3</v>
      </c>
      <c r="F134" s="163" t="s">
        <v>180</v>
      </c>
      <c r="H134" s="164">
        <v>550.72500000000002</v>
      </c>
      <c r="I134" s="165"/>
      <c r="L134" s="161"/>
      <c r="M134" s="166"/>
      <c r="N134" s="167"/>
      <c r="O134" s="167"/>
      <c r="P134" s="167"/>
      <c r="Q134" s="167"/>
      <c r="R134" s="167"/>
      <c r="S134" s="167"/>
      <c r="T134" s="168"/>
      <c r="AT134" s="162" t="s">
        <v>146</v>
      </c>
      <c r="AU134" s="162" t="s">
        <v>144</v>
      </c>
      <c r="AV134" s="14" t="s">
        <v>84</v>
      </c>
      <c r="AW134" s="14" t="s">
        <v>36</v>
      </c>
      <c r="AX134" s="14" t="s">
        <v>82</v>
      </c>
      <c r="AY134" s="162" t="s">
        <v>134</v>
      </c>
    </row>
    <row r="135" spans="1:65" s="2" customFormat="1" ht="44.25" customHeight="1">
      <c r="A135" s="34"/>
      <c r="B135" s="139"/>
      <c r="C135" s="140" t="s">
        <v>181</v>
      </c>
      <c r="D135" s="140" t="s">
        <v>138</v>
      </c>
      <c r="E135" s="141" t="s">
        <v>182</v>
      </c>
      <c r="F135" s="142" t="s">
        <v>183</v>
      </c>
      <c r="G135" s="143" t="s">
        <v>184</v>
      </c>
      <c r="H135" s="144">
        <v>2551.7280000000001</v>
      </c>
      <c r="I135" s="145"/>
      <c r="J135" s="146">
        <f>ROUND(I135*H135,2)</f>
        <v>0</v>
      </c>
      <c r="K135" s="142" t="s">
        <v>142</v>
      </c>
      <c r="L135" s="35"/>
      <c r="M135" s="147" t="s">
        <v>3</v>
      </c>
      <c r="N135" s="148" t="s">
        <v>45</v>
      </c>
      <c r="O135" s="55"/>
      <c r="P135" s="149">
        <f>O135*H135</f>
        <v>0</v>
      </c>
      <c r="Q135" s="149">
        <v>0</v>
      </c>
      <c r="R135" s="149">
        <f>Q135*H135</f>
        <v>0</v>
      </c>
      <c r="S135" s="149">
        <v>0</v>
      </c>
      <c r="T135" s="150">
        <f>S135*H135</f>
        <v>0</v>
      </c>
      <c r="U135" s="34"/>
      <c r="V135" s="34"/>
      <c r="W135" s="34"/>
      <c r="X135" s="34"/>
      <c r="Y135" s="34"/>
      <c r="Z135" s="34"/>
      <c r="AA135" s="34"/>
      <c r="AB135" s="34"/>
      <c r="AC135" s="34"/>
      <c r="AD135" s="34"/>
      <c r="AE135" s="34"/>
      <c r="AR135" s="151" t="s">
        <v>143</v>
      </c>
      <c r="AT135" s="151" t="s">
        <v>138</v>
      </c>
      <c r="AU135" s="151" t="s">
        <v>144</v>
      </c>
      <c r="AY135" s="19" t="s">
        <v>134</v>
      </c>
      <c r="BE135" s="152">
        <f>IF(N135="základní",J135,0)</f>
        <v>0</v>
      </c>
      <c r="BF135" s="152">
        <f>IF(N135="snížená",J135,0)</f>
        <v>0</v>
      </c>
      <c r="BG135" s="152">
        <f>IF(N135="zákl. přenesená",J135,0)</f>
        <v>0</v>
      </c>
      <c r="BH135" s="152">
        <f>IF(N135="sníž. přenesená",J135,0)</f>
        <v>0</v>
      </c>
      <c r="BI135" s="152">
        <f>IF(N135="nulová",J135,0)</f>
        <v>0</v>
      </c>
      <c r="BJ135" s="19" t="s">
        <v>82</v>
      </c>
      <c r="BK135" s="152">
        <f>ROUND(I135*H135,2)</f>
        <v>0</v>
      </c>
      <c r="BL135" s="19" t="s">
        <v>143</v>
      </c>
      <c r="BM135" s="151" t="s">
        <v>185</v>
      </c>
    </row>
    <row r="136" spans="1:65" s="14" customFormat="1" ht="22.5">
      <c r="B136" s="161"/>
      <c r="D136" s="154" t="s">
        <v>146</v>
      </c>
      <c r="E136" s="162" t="s">
        <v>3</v>
      </c>
      <c r="F136" s="163" t="s">
        <v>186</v>
      </c>
      <c r="H136" s="164">
        <v>2551.7280000000001</v>
      </c>
      <c r="I136" s="165"/>
      <c r="L136" s="161"/>
      <c r="M136" s="166"/>
      <c r="N136" s="167"/>
      <c r="O136" s="167"/>
      <c r="P136" s="167"/>
      <c r="Q136" s="167"/>
      <c r="R136" s="167"/>
      <c r="S136" s="167"/>
      <c r="T136" s="168"/>
      <c r="AT136" s="162" t="s">
        <v>146</v>
      </c>
      <c r="AU136" s="162" t="s">
        <v>144</v>
      </c>
      <c r="AV136" s="14" t="s">
        <v>84</v>
      </c>
      <c r="AW136" s="14" t="s">
        <v>36</v>
      </c>
      <c r="AX136" s="14" t="s">
        <v>82</v>
      </c>
      <c r="AY136" s="162" t="s">
        <v>134</v>
      </c>
    </row>
    <row r="137" spans="1:65" s="2" customFormat="1" ht="24">
      <c r="A137" s="34"/>
      <c r="B137" s="139"/>
      <c r="C137" s="140" t="s">
        <v>187</v>
      </c>
      <c r="D137" s="140" t="s">
        <v>138</v>
      </c>
      <c r="E137" s="141" t="s">
        <v>188</v>
      </c>
      <c r="F137" s="142" t="s">
        <v>189</v>
      </c>
      <c r="G137" s="143" t="s">
        <v>190</v>
      </c>
      <c r="H137" s="144">
        <v>2710.8</v>
      </c>
      <c r="I137" s="145"/>
      <c r="J137" s="146">
        <f>ROUND(I137*H137,2)</f>
        <v>0</v>
      </c>
      <c r="K137" s="142" t="s">
        <v>142</v>
      </c>
      <c r="L137" s="35"/>
      <c r="M137" s="147" t="s">
        <v>3</v>
      </c>
      <c r="N137" s="148" t="s">
        <v>45</v>
      </c>
      <c r="O137" s="55"/>
      <c r="P137" s="149">
        <f>O137*H137</f>
        <v>0</v>
      </c>
      <c r="Q137" s="149">
        <v>0</v>
      </c>
      <c r="R137" s="149">
        <f>Q137*H137</f>
        <v>0</v>
      </c>
      <c r="S137" s="149">
        <v>0</v>
      </c>
      <c r="T137" s="150">
        <f>S137*H137</f>
        <v>0</v>
      </c>
      <c r="U137" s="34"/>
      <c r="V137" s="34"/>
      <c r="W137" s="34"/>
      <c r="X137" s="34"/>
      <c r="Y137" s="34"/>
      <c r="Z137" s="34"/>
      <c r="AA137" s="34"/>
      <c r="AB137" s="34"/>
      <c r="AC137" s="34"/>
      <c r="AD137" s="34"/>
      <c r="AE137" s="34"/>
      <c r="AR137" s="151" t="s">
        <v>143</v>
      </c>
      <c r="AT137" s="151" t="s">
        <v>138</v>
      </c>
      <c r="AU137" s="151" t="s">
        <v>144</v>
      </c>
      <c r="AY137" s="19" t="s">
        <v>134</v>
      </c>
      <c r="BE137" s="152">
        <f>IF(N137="základní",J137,0)</f>
        <v>0</v>
      </c>
      <c r="BF137" s="152">
        <f>IF(N137="snížená",J137,0)</f>
        <v>0</v>
      </c>
      <c r="BG137" s="152">
        <f>IF(N137="zákl. přenesená",J137,0)</f>
        <v>0</v>
      </c>
      <c r="BH137" s="152">
        <f>IF(N137="sníž. přenesená",J137,0)</f>
        <v>0</v>
      </c>
      <c r="BI137" s="152">
        <f>IF(N137="nulová",J137,0)</f>
        <v>0</v>
      </c>
      <c r="BJ137" s="19" t="s">
        <v>82</v>
      </c>
      <c r="BK137" s="152">
        <f>ROUND(I137*H137,2)</f>
        <v>0</v>
      </c>
      <c r="BL137" s="19" t="s">
        <v>143</v>
      </c>
      <c r="BM137" s="151" t="s">
        <v>191</v>
      </c>
    </row>
    <row r="138" spans="1:65" s="14" customFormat="1">
      <c r="B138" s="161"/>
      <c r="D138" s="154" t="s">
        <v>146</v>
      </c>
      <c r="E138" s="162" t="s">
        <v>3</v>
      </c>
      <c r="F138" s="163" t="s">
        <v>192</v>
      </c>
      <c r="H138" s="164">
        <v>2710.8</v>
      </c>
      <c r="I138" s="165"/>
      <c r="L138" s="161"/>
      <c r="M138" s="166"/>
      <c r="N138" s="167"/>
      <c r="O138" s="167"/>
      <c r="P138" s="167"/>
      <c r="Q138" s="167"/>
      <c r="R138" s="167"/>
      <c r="S138" s="167"/>
      <c r="T138" s="168"/>
      <c r="AT138" s="162" t="s">
        <v>146</v>
      </c>
      <c r="AU138" s="162" t="s">
        <v>144</v>
      </c>
      <c r="AV138" s="14" t="s">
        <v>84</v>
      </c>
      <c r="AW138" s="14" t="s">
        <v>36</v>
      </c>
      <c r="AX138" s="14" t="s">
        <v>82</v>
      </c>
      <c r="AY138" s="162" t="s">
        <v>134</v>
      </c>
    </row>
    <row r="139" spans="1:65" s="12" customFormat="1" ht="20.85" customHeight="1">
      <c r="B139" s="126"/>
      <c r="D139" s="127" t="s">
        <v>73</v>
      </c>
      <c r="E139" s="137" t="s">
        <v>193</v>
      </c>
      <c r="F139" s="137" t="s">
        <v>194</v>
      </c>
      <c r="I139" s="129"/>
      <c r="J139" s="138">
        <f>BK139</f>
        <v>0</v>
      </c>
      <c r="L139" s="126"/>
      <c r="M139" s="131"/>
      <c r="N139" s="132"/>
      <c r="O139" s="132"/>
      <c r="P139" s="133">
        <f>SUM(P140:P155)</f>
        <v>0</v>
      </c>
      <c r="Q139" s="132"/>
      <c r="R139" s="133">
        <f>SUM(R140:R155)</f>
        <v>1501.318</v>
      </c>
      <c r="S139" s="132"/>
      <c r="T139" s="134">
        <f>SUM(T140:T155)</f>
        <v>0</v>
      </c>
      <c r="AR139" s="127" t="s">
        <v>82</v>
      </c>
      <c r="AT139" s="135" t="s">
        <v>73</v>
      </c>
      <c r="AU139" s="135" t="s">
        <v>84</v>
      </c>
      <c r="AY139" s="127" t="s">
        <v>134</v>
      </c>
      <c r="BK139" s="136">
        <f>SUM(BK140:BK155)</f>
        <v>0</v>
      </c>
    </row>
    <row r="140" spans="1:65" s="2" customFormat="1" ht="33" customHeight="1">
      <c r="A140" s="34"/>
      <c r="B140" s="139"/>
      <c r="C140" s="140" t="s">
        <v>195</v>
      </c>
      <c r="D140" s="140" t="s">
        <v>138</v>
      </c>
      <c r="E140" s="141" t="s">
        <v>196</v>
      </c>
      <c r="F140" s="142" t="s">
        <v>197</v>
      </c>
      <c r="G140" s="143" t="s">
        <v>141</v>
      </c>
      <c r="H140" s="144">
        <v>1159.2</v>
      </c>
      <c r="I140" s="145"/>
      <c r="J140" s="146">
        <f>ROUND(I140*H140,2)</f>
        <v>0</v>
      </c>
      <c r="K140" s="142" t="s">
        <v>142</v>
      </c>
      <c r="L140" s="35"/>
      <c r="M140" s="147" t="s">
        <v>3</v>
      </c>
      <c r="N140" s="148" t="s">
        <v>45</v>
      </c>
      <c r="O140" s="55"/>
      <c r="P140" s="149">
        <f>O140*H140</f>
        <v>0</v>
      </c>
      <c r="Q140" s="149">
        <v>0</v>
      </c>
      <c r="R140" s="149">
        <f>Q140*H140</f>
        <v>0</v>
      </c>
      <c r="S140" s="149">
        <v>0</v>
      </c>
      <c r="T140" s="150">
        <f>S140*H140</f>
        <v>0</v>
      </c>
      <c r="U140" s="34"/>
      <c r="V140" s="34"/>
      <c r="W140" s="34"/>
      <c r="X140" s="34"/>
      <c r="Y140" s="34"/>
      <c r="Z140" s="34"/>
      <c r="AA140" s="34"/>
      <c r="AB140" s="34"/>
      <c r="AC140" s="34"/>
      <c r="AD140" s="34"/>
      <c r="AE140" s="34"/>
      <c r="AR140" s="151" t="s">
        <v>143</v>
      </c>
      <c r="AT140" s="151" t="s">
        <v>138</v>
      </c>
      <c r="AU140" s="151" t="s">
        <v>144</v>
      </c>
      <c r="AY140" s="19" t="s">
        <v>134</v>
      </c>
      <c r="BE140" s="152">
        <f>IF(N140="základní",J140,0)</f>
        <v>0</v>
      </c>
      <c r="BF140" s="152">
        <f>IF(N140="snížená",J140,0)</f>
        <v>0</v>
      </c>
      <c r="BG140" s="152">
        <f>IF(N140="zákl. přenesená",J140,0)</f>
        <v>0</v>
      </c>
      <c r="BH140" s="152">
        <f>IF(N140="sníž. přenesená",J140,0)</f>
        <v>0</v>
      </c>
      <c r="BI140" s="152">
        <f>IF(N140="nulová",J140,0)</f>
        <v>0</v>
      </c>
      <c r="BJ140" s="19" t="s">
        <v>82</v>
      </c>
      <c r="BK140" s="152">
        <f>ROUND(I140*H140,2)</f>
        <v>0</v>
      </c>
      <c r="BL140" s="19" t="s">
        <v>143</v>
      </c>
      <c r="BM140" s="151" t="s">
        <v>198</v>
      </c>
    </row>
    <row r="141" spans="1:65" s="14" customFormat="1">
      <c r="B141" s="161"/>
      <c r="D141" s="154" t="s">
        <v>146</v>
      </c>
      <c r="E141" s="162" t="s">
        <v>3</v>
      </c>
      <c r="F141" s="163" t="s">
        <v>199</v>
      </c>
      <c r="H141" s="164">
        <v>481.5</v>
      </c>
      <c r="I141" s="165"/>
      <c r="L141" s="161"/>
      <c r="M141" s="166"/>
      <c r="N141" s="167"/>
      <c r="O141" s="167"/>
      <c r="P141" s="167"/>
      <c r="Q141" s="167"/>
      <c r="R141" s="167"/>
      <c r="S141" s="167"/>
      <c r="T141" s="168"/>
      <c r="AT141" s="162" t="s">
        <v>146</v>
      </c>
      <c r="AU141" s="162" t="s">
        <v>144</v>
      </c>
      <c r="AV141" s="14" t="s">
        <v>84</v>
      </c>
      <c r="AW141" s="14" t="s">
        <v>36</v>
      </c>
      <c r="AX141" s="14" t="s">
        <v>74</v>
      </c>
      <c r="AY141" s="162" t="s">
        <v>134</v>
      </c>
    </row>
    <row r="142" spans="1:65" s="14" customFormat="1">
      <c r="B142" s="161"/>
      <c r="D142" s="154" t="s">
        <v>146</v>
      </c>
      <c r="E142" s="162" t="s">
        <v>3</v>
      </c>
      <c r="F142" s="163" t="s">
        <v>200</v>
      </c>
      <c r="H142" s="164">
        <v>677.7</v>
      </c>
      <c r="I142" s="165"/>
      <c r="L142" s="161"/>
      <c r="M142" s="166"/>
      <c r="N142" s="167"/>
      <c r="O142" s="167"/>
      <c r="P142" s="167"/>
      <c r="Q142" s="167"/>
      <c r="R142" s="167"/>
      <c r="S142" s="167"/>
      <c r="T142" s="168"/>
      <c r="AT142" s="162" t="s">
        <v>146</v>
      </c>
      <c r="AU142" s="162" t="s">
        <v>144</v>
      </c>
      <c r="AV142" s="14" t="s">
        <v>84</v>
      </c>
      <c r="AW142" s="14" t="s">
        <v>36</v>
      </c>
      <c r="AX142" s="14" t="s">
        <v>74</v>
      </c>
      <c r="AY142" s="162" t="s">
        <v>134</v>
      </c>
    </row>
    <row r="143" spans="1:65" s="16" customFormat="1">
      <c r="B143" s="177"/>
      <c r="D143" s="154" t="s">
        <v>146</v>
      </c>
      <c r="E143" s="178" t="s">
        <v>3</v>
      </c>
      <c r="F143" s="179" t="s">
        <v>151</v>
      </c>
      <c r="H143" s="180">
        <v>1159.2</v>
      </c>
      <c r="I143" s="181"/>
      <c r="L143" s="177"/>
      <c r="M143" s="182"/>
      <c r="N143" s="183"/>
      <c r="O143" s="183"/>
      <c r="P143" s="183"/>
      <c r="Q143" s="183"/>
      <c r="R143" s="183"/>
      <c r="S143" s="183"/>
      <c r="T143" s="184"/>
      <c r="AT143" s="178" t="s">
        <v>146</v>
      </c>
      <c r="AU143" s="178" t="s">
        <v>144</v>
      </c>
      <c r="AV143" s="16" t="s">
        <v>143</v>
      </c>
      <c r="AW143" s="16" t="s">
        <v>36</v>
      </c>
      <c r="AX143" s="16" t="s">
        <v>82</v>
      </c>
      <c r="AY143" s="178" t="s">
        <v>134</v>
      </c>
    </row>
    <row r="144" spans="1:65" s="2" customFormat="1" ht="55.5" customHeight="1">
      <c r="A144" s="34"/>
      <c r="B144" s="139"/>
      <c r="C144" s="140" t="s">
        <v>201</v>
      </c>
      <c r="D144" s="140" t="s">
        <v>138</v>
      </c>
      <c r="E144" s="141" t="s">
        <v>202</v>
      </c>
      <c r="F144" s="142" t="s">
        <v>203</v>
      </c>
      <c r="G144" s="143" t="s">
        <v>141</v>
      </c>
      <c r="H144" s="144">
        <v>54.65</v>
      </c>
      <c r="I144" s="145"/>
      <c r="J144" s="146">
        <f>ROUND(I144*H144,2)</f>
        <v>0</v>
      </c>
      <c r="K144" s="142" t="s">
        <v>142</v>
      </c>
      <c r="L144" s="35"/>
      <c r="M144" s="147" t="s">
        <v>3</v>
      </c>
      <c r="N144" s="148" t="s">
        <v>45</v>
      </c>
      <c r="O144" s="55"/>
      <c r="P144" s="149">
        <f>O144*H144</f>
        <v>0</v>
      </c>
      <c r="Q144" s="149">
        <v>0</v>
      </c>
      <c r="R144" s="149">
        <f>Q144*H144</f>
        <v>0</v>
      </c>
      <c r="S144" s="149">
        <v>0</v>
      </c>
      <c r="T144" s="150">
        <f>S144*H144</f>
        <v>0</v>
      </c>
      <c r="U144" s="34"/>
      <c r="V144" s="34"/>
      <c r="W144" s="34"/>
      <c r="X144" s="34"/>
      <c r="Y144" s="34"/>
      <c r="Z144" s="34"/>
      <c r="AA144" s="34"/>
      <c r="AB144" s="34"/>
      <c r="AC144" s="34"/>
      <c r="AD144" s="34"/>
      <c r="AE144" s="34"/>
      <c r="AR144" s="151" t="s">
        <v>143</v>
      </c>
      <c r="AT144" s="151" t="s">
        <v>138</v>
      </c>
      <c r="AU144" s="151" t="s">
        <v>144</v>
      </c>
      <c r="AY144" s="19" t="s">
        <v>134</v>
      </c>
      <c r="BE144" s="152">
        <f>IF(N144="základní",J144,0)</f>
        <v>0</v>
      </c>
      <c r="BF144" s="152">
        <f>IF(N144="snížená",J144,0)</f>
        <v>0</v>
      </c>
      <c r="BG144" s="152">
        <f>IF(N144="zákl. přenesená",J144,0)</f>
        <v>0</v>
      </c>
      <c r="BH144" s="152">
        <f>IF(N144="sníž. přenesená",J144,0)</f>
        <v>0</v>
      </c>
      <c r="BI144" s="152">
        <f>IF(N144="nulová",J144,0)</f>
        <v>0</v>
      </c>
      <c r="BJ144" s="19" t="s">
        <v>82</v>
      </c>
      <c r="BK144" s="152">
        <f>ROUND(I144*H144,2)</f>
        <v>0</v>
      </c>
      <c r="BL144" s="19" t="s">
        <v>143</v>
      </c>
      <c r="BM144" s="151" t="s">
        <v>204</v>
      </c>
    </row>
    <row r="145" spans="1:65" s="14" customFormat="1" ht="22.5">
      <c r="B145" s="161"/>
      <c r="D145" s="154" t="s">
        <v>146</v>
      </c>
      <c r="E145" s="162" t="s">
        <v>3</v>
      </c>
      <c r="F145" s="163" t="s">
        <v>205</v>
      </c>
      <c r="H145" s="164">
        <v>54.65</v>
      </c>
      <c r="I145" s="165"/>
      <c r="L145" s="161"/>
      <c r="M145" s="166"/>
      <c r="N145" s="167"/>
      <c r="O145" s="167"/>
      <c r="P145" s="167"/>
      <c r="Q145" s="167"/>
      <c r="R145" s="167"/>
      <c r="S145" s="167"/>
      <c r="T145" s="168"/>
      <c r="AT145" s="162" t="s">
        <v>146</v>
      </c>
      <c r="AU145" s="162" t="s">
        <v>144</v>
      </c>
      <c r="AV145" s="14" t="s">
        <v>84</v>
      </c>
      <c r="AW145" s="14" t="s">
        <v>36</v>
      </c>
      <c r="AX145" s="14" t="s">
        <v>82</v>
      </c>
      <c r="AY145" s="162" t="s">
        <v>134</v>
      </c>
    </row>
    <row r="146" spans="1:65" s="2" customFormat="1" ht="55.5" customHeight="1">
      <c r="A146" s="34"/>
      <c r="B146" s="139"/>
      <c r="C146" s="140" t="s">
        <v>206</v>
      </c>
      <c r="D146" s="140" t="s">
        <v>138</v>
      </c>
      <c r="E146" s="141" t="s">
        <v>207</v>
      </c>
      <c r="F146" s="142" t="s">
        <v>208</v>
      </c>
      <c r="G146" s="143" t="s">
        <v>141</v>
      </c>
      <c r="H146" s="144">
        <v>796.07</v>
      </c>
      <c r="I146" s="145"/>
      <c r="J146" s="146">
        <f>ROUND(I146*H146,2)</f>
        <v>0</v>
      </c>
      <c r="K146" s="142" t="s">
        <v>142</v>
      </c>
      <c r="L146" s="35"/>
      <c r="M146" s="147" t="s">
        <v>3</v>
      </c>
      <c r="N146" s="148" t="s">
        <v>45</v>
      </c>
      <c r="O146" s="55"/>
      <c r="P146" s="149">
        <f>O146*H146</f>
        <v>0</v>
      </c>
      <c r="Q146" s="149">
        <v>0</v>
      </c>
      <c r="R146" s="149">
        <f>Q146*H146</f>
        <v>0</v>
      </c>
      <c r="S146" s="149">
        <v>0</v>
      </c>
      <c r="T146" s="150">
        <f>S146*H146</f>
        <v>0</v>
      </c>
      <c r="U146" s="34"/>
      <c r="V146" s="34"/>
      <c r="W146" s="34"/>
      <c r="X146" s="34"/>
      <c r="Y146" s="34"/>
      <c r="Z146" s="34"/>
      <c r="AA146" s="34"/>
      <c r="AB146" s="34"/>
      <c r="AC146" s="34"/>
      <c r="AD146" s="34"/>
      <c r="AE146" s="34"/>
      <c r="AR146" s="151" t="s">
        <v>143</v>
      </c>
      <c r="AT146" s="151" t="s">
        <v>138</v>
      </c>
      <c r="AU146" s="151" t="s">
        <v>144</v>
      </c>
      <c r="AY146" s="19" t="s">
        <v>134</v>
      </c>
      <c r="BE146" s="152">
        <f>IF(N146="základní",J146,0)</f>
        <v>0</v>
      </c>
      <c r="BF146" s="152">
        <f>IF(N146="snížená",J146,0)</f>
        <v>0</v>
      </c>
      <c r="BG146" s="152">
        <f>IF(N146="zákl. přenesená",J146,0)</f>
        <v>0</v>
      </c>
      <c r="BH146" s="152">
        <f>IF(N146="sníž. přenesená",J146,0)</f>
        <v>0</v>
      </c>
      <c r="BI146" s="152">
        <f>IF(N146="nulová",J146,0)</f>
        <v>0</v>
      </c>
      <c r="BJ146" s="19" t="s">
        <v>82</v>
      </c>
      <c r="BK146" s="152">
        <f>ROUND(I146*H146,2)</f>
        <v>0</v>
      </c>
      <c r="BL146" s="19" t="s">
        <v>143</v>
      </c>
      <c r="BM146" s="151" t="s">
        <v>209</v>
      </c>
    </row>
    <row r="147" spans="1:65" s="13" customFormat="1">
      <c r="B147" s="153"/>
      <c r="D147" s="154" t="s">
        <v>146</v>
      </c>
      <c r="E147" s="155" t="s">
        <v>3</v>
      </c>
      <c r="F147" s="156" t="s">
        <v>210</v>
      </c>
      <c r="H147" s="155" t="s">
        <v>3</v>
      </c>
      <c r="I147" s="157"/>
      <c r="L147" s="153"/>
      <c r="M147" s="158"/>
      <c r="N147" s="159"/>
      <c r="O147" s="159"/>
      <c r="P147" s="159"/>
      <c r="Q147" s="159"/>
      <c r="R147" s="159"/>
      <c r="S147" s="159"/>
      <c r="T147" s="160"/>
      <c r="AT147" s="155" t="s">
        <v>146</v>
      </c>
      <c r="AU147" s="155" t="s">
        <v>144</v>
      </c>
      <c r="AV147" s="13" t="s">
        <v>82</v>
      </c>
      <c r="AW147" s="13" t="s">
        <v>36</v>
      </c>
      <c r="AX147" s="13" t="s">
        <v>74</v>
      </c>
      <c r="AY147" s="155" t="s">
        <v>134</v>
      </c>
    </row>
    <row r="148" spans="1:65" s="14" customFormat="1" ht="33.75">
      <c r="B148" s="161"/>
      <c r="D148" s="154" t="s">
        <v>146</v>
      </c>
      <c r="E148" s="162" t="s">
        <v>3</v>
      </c>
      <c r="F148" s="163" t="s">
        <v>211</v>
      </c>
      <c r="H148" s="164">
        <v>118.37</v>
      </c>
      <c r="I148" s="165"/>
      <c r="L148" s="161"/>
      <c r="M148" s="166"/>
      <c r="N148" s="167"/>
      <c r="O148" s="167"/>
      <c r="P148" s="167"/>
      <c r="Q148" s="167"/>
      <c r="R148" s="167"/>
      <c r="S148" s="167"/>
      <c r="T148" s="168"/>
      <c r="AT148" s="162" t="s">
        <v>146</v>
      </c>
      <c r="AU148" s="162" t="s">
        <v>144</v>
      </c>
      <c r="AV148" s="14" t="s">
        <v>84</v>
      </c>
      <c r="AW148" s="14" t="s">
        <v>36</v>
      </c>
      <c r="AX148" s="14" t="s">
        <v>74</v>
      </c>
      <c r="AY148" s="162" t="s">
        <v>134</v>
      </c>
    </row>
    <row r="149" spans="1:65" s="14" customFormat="1">
      <c r="B149" s="161"/>
      <c r="D149" s="154" t="s">
        <v>146</v>
      </c>
      <c r="E149" s="162" t="s">
        <v>3</v>
      </c>
      <c r="F149" s="163" t="s">
        <v>212</v>
      </c>
      <c r="H149" s="164">
        <v>677.7</v>
      </c>
      <c r="I149" s="165"/>
      <c r="L149" s="161"/>
      <c r="M149" s="166"/>
      <c r="N149" s="167"/>
      <c r="O149" s="167"/>
      <c r="P149" s="167"/>
      <c r="Q149" s="167"/>
      <c r="R149" s="167"/>
      <c r="S149" s="167"/>
      <c r="T149" s="168"/>
      <c r="AT149" s="162" t="s">
        <v>146</v>
      </c>
      <c r="AU149" s="162" t="s">
        <v>144</v>
      </c>
      <c r="AV149" s="14" t="s">
        <v>84</v>
      </c>
      <c r="AW149" s="14" t="s">
        <v>36</v>
      </c>
      <c r="AX149" s="14" t="s">
        <v>74</v>
      </c>
      <c r="AY149" s="162" t="s">
        <v>134</v>
      </c>
    </row>
    <row r="150" spans="1:65" s="16" customFormat="1">
      <c r="B150" s="177"/>
      <c r="D150" s="154" t="s">
        <v>146</v>
      </c>
      <c r="E150" s="178" t="s">
        <v>3</v>
      </c>
      <c r="F150" s="179" t="s">
        <v>151</v>
      </c>
      <c r="H150" s="180">
        <v>796.07</v>
      </c>
      <c r="I150" s="181"/>
      <c r="L150" s="177"/>
      <c r="M150" s="182"/>
      <c r="N150" s="183"/>
      <c r="O150" s="183"/>
      <c r="P150" s="183"/>
      <c r="Q150" s="183"/>
      <c r="R150" s="183"/>
      <c r="S150" s="183"/>
      <c r="T150" s="184"/>
      <c r="AT150" s="178" t="s">
        <v>146</v>
      </c>
      <c r="AU150" s="178" t="s">
        <v>144</v>
      </c>
      <c r="AV150" s="16" t="s">
        <v>143</v>
      </c>
      <c r="AW150" s="16" t="s">
        <v>36</v>
      </c>
      <c r="AX150" s="16" t="s">
        <v>82</v>
      </c>
      <c r="AY150" s="178" t="s">
        <v>134</v>
      </c>
    </row>
    <row r="151" spans="1:65" s="2" customFormat="1" ht="16.5" customHeight="1">
      <c r="A151" s="34"/>
      <c r="B151" s="139"/>
      <c r="C151" s="185" t="s">
        <v>213</v>
      </c>
      <c r="D151" s="185" t="s">
        <v>214</v>
      </c>
      <c r="E151" s="186" t="s">
        <v>215</v>
      </c>
      <c r="F151" s="187" t="s">
        <v>216</v>
      </c>
      <c r="G151" s="188" t="s">
        <v>184</v>
      </c>
      <c r="H151" s="189">
        <v>1501.318</v>
      </c>
      <c r="I151" s="190"/>
      <c r="J151" s="191">
        <f>ROUND(I151*H151,2)</f>
        <v>0</v>
      </c>
      <c r="K151" s="187" t="s">
        <v>3</v>
      </c>
      <c r="L151" s="192"/>
      <c r="M151" s="193" t="s">
        <v>3</v>
      </c>
      <c r="N151" s="194" t="s">
        <v>45</v>
      </c>
      <c r="O151" s="55"/>
      <c r="P151" s="149">
        <f>O151*H151</f>
        <v>0</v>
      </c>
      <c r="Q151" s="149">
        <v>1</v>
      </c>
      <c r="R151" s="149">
        <f>Q151*H151</f>
        <v>1501.318</v>
      </c>
      <c r="S151" s="149">
        <v>0</v>
      </c>
      <c r="T151" s="150">
        <f>S151*H151</f>
        <v>0</v>
      </c>
      <c r="U151" s="34"/>
      <c r="V151" s="34"/>
      <c r="W151" s="34"/>
      <c r="X151" s="34"/>
      <c r="Y151" s="34"/>
      <c r="Z151" s="34"/>
      <c r="AA151" s="34"/>
      <c r="AB151" s="34"/>
      <c r="AC151" s="34"/>
      <c r="AD151" s="34"/>
      <c r="AE151" s="34"/>
      <c r="AR151" s="151" t="s">
        <v>187</v>
      </c>
      <c r="AT151" s="151" t="s">
        <v>214</v>
      </c>
      <c r="AU151" s="151" t="s">
        <v>144</v>
      </c>
      <c r="AY151" s="19" t="s">
        <v>134</v>
      </c>
      <c r="BE151" s="152">
        <f>IF(N151="základní",J151,0)</f>
        <v>0</v>
      </c>
      <c r="BF151" s="152">
        <f>IF(N151="snížená",J151,0)</f>
        <v>0</v>
      </c>
      <c r="BG151" s="152">
        <f>IF(N151="zákl. přenesená",J151,0)</f>
        <v>0</v>
      </c>
      <c r="BH151" s="152">
        <f>IF(N151="sníž. přenesená",J151,0)</f>
        <v>0</v>
      </c>
      <c r="BI151" s="152">
        <f>IF(N151="nulová",J151,0)</f>
        <v>0</v>
      </c>
      <c r="BJ151" s="19" t="s">
        <v>82</v>
      </c>
      <c r="BK151" s="152">
        <f>ROUND(I151*H151,2)</f>
        <v>0</v>
      </c>
      <c r="BL151" s="19" t="s">
        <v>143</v>
      </c>
      <c r="BM151" s="151" t="s">
        <v>217</v>
      </c>
    </row>
    <row r="152" spans="1:65" s="13" customFormat="1">
      <c r="B152" s="153"/>
      <c r="D152" s="154" t="s">
        <v>146</v>
      </c>
      <c r="E152" s="155" t="s">
        <v>3</v>
      </c>
      <c r="F152" s="156" t="s">
        <v>218</v>
      </c>
      <c r="H152" s="155" t="s">
        <v>3</v>
      </c>
      <c r="I152" s="157"/>
      <c r="L152" s="153"/>
      <c r="M152" s="158"/>
      <c r="N152" s="159"/>
      <c r="O152" s="159"/>
      <c r="P152" s="159"/>
      <c r="Q152" s="159"/>
      <c r="R152" s="159"/>
      <c r="S152" s="159"/>
      <c r="T152" s="160"/>
      <c r="AT152" s="155" t="s">
        <v>146</v>
      </c>
      <c r="AU152" s="155" t="s">
        <v>144</v>
      </c>
      <c r="AV152" s="13" t="s">
        <v>82</v>
      </c>
      <c r="AW152" s="13" t="s">
        <v>36</v>
      </c>
      <c r="AX152" s="13" t="s">
        <v>74</v>
      </c>
      <c r="AY152" s="155" t="s">
        <v>134</v>
      </c>
    </row>
    <row r="153" spans="1:65" s="14" customFormat="1" ht="22.5">
      <c r="B153" s="161"/>
      <c r="D153" s="154" t="s">
        <v>146</v>
      </c>
      <c r="E153" s="162" t="s">
        <v>3</v>
      </c>
      <c r="F153" s="163" t="s">
        <v>219</v>
      </c>
      <c r="H153" s="164">
        <v>112.033</v>
      </c>
      <c r="I153" s="165"/>
      <c r="L153" s="161"/>
      <c r="M153" s="166"/>
      <c r="N153" s="167"/>
      <c r="O153" s="167"/>
      <c r="P153" s="167"/>
      <c r="Q153" s="167"/>
      <c r="R153" s="167"/>
      <c r="S153" s="167"/>
      <c r="T153" s="168"/>
      <c r="AT153" s="162" t="s">
        <v>146</v>
      </c>
      <c r="AU153" s="162" t="s">
        <v>144</v>
      </c>
      <c r="AV153" s="14" t="s">
        <v>84</v>
      </c>
      <c r="AW153" s="14" t="s">
        <v>36</v>
      </c>
      <c r="AX153" s="14" t="s">
        <v>74</v>
      </c>
      <c r="AY153" s="162" t="s">
        <v>134</v>
      </c>
    </row>
    <row r="154" spans="1:65" s="14" customFormat="1">
      <c r="B154" s="161"/>
      <c r="D154" s="154" t="s">
        <v>146</v>
      </c>
      <c r="E154" s="162" t="s">
        <v>3</v>
      </c>
      <c r="F154" s="163" t="s">
        <v>220</v>
      </c>
      <c r="H154" s="164">
        <v>1389.2850000000001</v>
      </c>
      <c r="I154" s="165"/>
      <c r="L154" s="161"/>
      <c r="M154" s="166"/>
      <c r="N154" s="167"/>
      <c r="O154" s="167"/>
      <c r="P154" s="167"/>
      <c r="Q154" s="167"/>
      <c r="R154" s="167"/>
      <c r="S154" s="167"/>
      <c r="T154" s="168"/>
      <c r="AT154" s="162" t="s">
        <v>146</v>
      </c>
      <c r="AU154" s="162" t="s">
        <v>144</v>
      </c>
      <c r="AV154" s="14" t="s">
        <v>84</v>
      </c>
      <c r="AW154" s="14" t="s">
        <v>36</v>
      </c>
      <c r="AX154" s="14" t="s">
        <v>74</v>
      </c>
      <c r="AY154" s="162" t="s">
        <v>134</v>
      </c>
    </row>
    <row r="155" spans="1:65" s="16" customFormat="1">
      <c r="B155" s="177"/>
      <c r="D155" s="154" t="s">
        <v>146</v>
      </c>
      <c r="E155" s="178" t="s">
        <v>3</v>
      </c>
      <c r="F155" s="179" t="s">
        <v>151</v>
      </c>
      <c r="H155" s="180">
        <v>1501.318</v>
      </c>
      <c r="I155" s="181"/>
      <c r="L155" s="177"/>
      <c r="M155" s="182"/>
      <c r="N155" s="183"/>
      <c r="O155" s="183"/>
      <c r="P155" s="183"/>
      <c r="Q155" s="183"/>
      <c r="R155" s="183"/>
      <c r="S155" s="183"/>
      <c r="T155" s="184"/>
      <c r="AT155" s="178" t="s">
        <v>146</v>
      </c>
      <c r="AU155" s="178" t="s">
        <v>144</v>
      </c>
      <c r="AV155" s="16" t="s">
        <v>143</v>
      </c>
      <c r="AW155" s="16" t="s">
        <v>36</v>
      </c>
      <c r="AX155" s="16" t="s">
        <v>82</v>
      </c>
      <c r="AY155" s="178" t="s">
        <v>134</v>
      </c>
    </row>
    <row r="156" spans="1:65" s="12" customFormat="1" ht="20.85" customHeight="1">
      <c r="B156" s="126"/>
      <c r="D156" s="127" t="s">
        <v>73</v>
      </c>
      <c r="E156" s="137" t="s">
        <v>221</v>
      </c>
      <c r="F156" s="137" t="s">
        <v>222</v>
      </c>
      <c r="I156" s="129"/>
      <c r="J156" s="138">
        <f>BK156</f>
        <v>0</v>
      </c>
      <c r="L156" s="126"/>
      <c r="M156" s="131"/>
      <c r="N156" s="132"/>
      <c r="O156" s="132"/>
      <c r="P156" s="133">
        <f>SUM(P157:P169)</f>
        <v>0</v>
      </c>
      <c r="Q156" s="132"/>
      <c r="R156" s="133">
        <f>SUM(R157:R169)</f>
        <v>32.143999999999998</v>
      </c>
      <c r="S156" s="132"/>
      <c r="T156" s="134">
        <f>SUM(T157:T169)</f>
        <v>0</v>
      </c>
      <c r="AR156" s="127" t="s">
        <v>82</v>
      </c>
      <c r="AT156" s="135" t="s">
        <v>73</v>
      </c>
      <c r="AU156" s="135" t="s">
        <v>84</v>
      </c>
      <c r="AY156" s="127" t="s">
        <v>134</v>
      </c>
      <c r="BK156" s="136">
        <f>SUM(BK157:BK169)</f>
        <v>0</v>
      </c>
    </row>
    <row r="157" spans="1:65" s="2" customFormat="1" ht="44.25" customHeight="1">
      <c r="A157" s="34"/>
      <c r="B157" s="139"/>
      <c r="C157" s="140" t="s">
        <v>223</v>
      </c>
      <c r="D157" s="140" t="s">
        <v>138</v>
      </c>
      <c r="E157" s="141" t="s">
        <v>224</v>
      </c>
      <c r="F157" s="142" t="s">
        <v>225</v>
      </c>
      <c r="G157" s="143" t="s">
        <v>141</v>
      </c>
      <c r="H157" s="144">
        <v>33.54</v>
      </c>
      <c r="I157" s="145"/>
      <c r="J157" s="146">
        <f>ROUND(I157*H157,2)</f>
        <v>0</v>
      </c>
      <c r="K157" s="142" t="s">
        <v>142</v>
      </c>
      <c r="L157" s="35"/>
      <c r="M157" s="147" t="s">
        <v>3</v>
      </c>
      <c r="N157" s="148" t="s">
        <v>45</v>
      </c>
      <c r="O157" s="55"/>
      <c r="P157" s="149">
        <f>O157*H157</f>
        <v>0</v>
      </c>
      <c r="Q157" s="149">
        <v>0</v>
      </c>
      <c r="R157" s="149">
        <f>Q157*H157</f>
        <v>0</v>
      </c>
      <c r="S157" s="149">
        <v>0</v>
      </c>
      <c r="T157" s="150">
        <f>S157*H157</f>
        <v>0</v>
      </c>
      <c r="U157" s="34"/>
      <c r="V157" s="34"/>
      <c r="W157" s="34"/>
      <c r="X157" s="34"/>
      <c r="Y157" s="34"/>
      <c r="Z157" s="34"/>
      <c r="AA157" s="34"/>
      <c r="AB157" s="34"/>
      <c r="AC157" s="34"/>
      <c r="AD157" s="34"/>
      <c r="AE157" s="34"/>
      <c r="AR157" s="151" t="s">
        <v>143</v>
      </c>
      <c r="AT157" s="151" t="s">
        <v>138</v>
      </c>
      <c r="AU157" s="151" t="s">
        <v>144</v>
      </c>
      <c r="AY157" s="19" t="s">
        <v>134</v>
      </c>
      <c r="BE157" s="152">
        <f>IF(N157="základní",J157,0)</f>
        <v>0</v>
      </c>
      <c r="BF157" s="152">
        <f>IF(N157="snížená",J157,0)</f>
        <v>0</v>
      </c>
      <c r="BG157" s="152">
        <f>IF(N157="zákl. přenesená",J157,0)</f>
        <v>0</v>
      </c>
      <c r="BH157" s="152">
        <f>IF(N157="sníž. přenesená",J157,0)</f>
        <v>0</v>
      </c>
      <c r="BI157" s="152">
        <f>IF(N157="nulová",J157,0)</f>
        <v>0</v>
      </c>
      <c r="BJ157" s="19" t="s">
        <v>82</v>
      </c>
      <c r="BK157" s="152">
        <f>ROUND(I157*H157,2)</f>
        <v>0</v>
      </c>
      <c r="BL157" s="19" t="s">
        <v>143</v>
      </c>
      <c r="BM157" s="151" t="s">
        <v>226</v>
      </c>
    </row>
    <row r="158" spans="1:65" s="14" customFormat="1">
      <c r="B158" s="161"/>
      <c r="D158" s="154" t="s">
        <v>146</v>
      </c>
      <c r="E158" s="162" t="s">
        <v>3</v>
      </c>
      <c r="F158" s="163" t="s">
        <v>227</v>
      </c>
      <c r="H158" s="164">
        <v>33.54</v>
      </c>
      <c r="I158" s="165"/>
      <c r="L158" s="161"/>
      <c r="M158" s="166"/>
      <c r="N158" s="167"/>
      <c r="O158" s="167"/>
      <c r="P158" s="167"/>
      <c r="Q158" s="167"/>
      <c r="R158" s="167"/>
      <c r="S158" s="167"/>
      <c r="T158" s="168"/>
      <c r="AT158" s="162" t="s">
        <v>146</v>
      </c>
      <c r="AU158" s="162" t="s">
        <v>144</v>
      </c>
      <c r="AV158" s="14" t="s">
        <v>84</v>
      </c>
      <c r="AW158" s="14" t="s">
        <v>36</v>
      </c>
      <c r="AX158" s="14" t="s">
        <v>82</v>
      </c>
      <c r="AY158" s="162" t="s">
        <v>134</v>
      </c>
    </row>
    <row r="159" spans="1:65" s="2" customFormat="1" ht="44.25" customHeight="1">
      <c r="A159" s="34"/>
      <c r="B159" s="139"/>
      <c r="C159" s="140" t="s">
        <v>228</v>
      </c>
      <c r="D159" s="140" t="s">
        <v>138</v>
      </c>
      <c r="E159" s="141" t="s">
        <v>229</v>
      </c>
      <c r="F159" s="142" t="s">
        <v>230</v>
      </c>
      <c r="G159" s="143" t="s">
        <v>141</v>
      </c>
      <c r="H159" s="144">
        <v>3.12</v>
      </c>
      <c r="I159" s="145"/>
      <c r="J159" s="146">
        <f>ROUND(I159*H159,2)</f>
        <v>0</v>
      </c>
      <c r="K159" s="142" t="s">
        <v>142</v>
      </c>
      <c r="L159" s="35"/>
      <c r="M159" s="147" t="s">
        <v>3</v>
      </c>
      <c r="N159" s="148" t="s">
        <v>45</v>
      </c>
      <c r="O159" s="55"/>
      <c r="P159" s="149">
        <f>O159*H159</f>
        <v>0</v>
      </c>
      <c r="Q159" s="149">
        <v>0</v>
      </c>
      <c r="R159" s="149">
        <f>Q159*H159</f>
        <v>0</v>
      </c>
      <c r="S159" s="149">
        <v>0</v>
      </c>
      <c r="T159" s="150">
        <f>S159*H159</f>
        <v>0</v>
      </c>
      <c r="U159" s="34"/>
      <c r="V159" s="34"/>
      <c r="W159" s="34"/>
      <c r="X159" s="34"/>
      <c r="Y159" s="34"/>
      <c r="Z159" s="34"/>
      <c r="AA159" s="34"/>
      <c r="AB159" s="34"/>
      <c r="AC159" s="34"/>
      <c r="AD159" s="34"/>
      <c r="AE159" s="34"/>
      <c r="AR159" s="151" t="s">
        <v>143</v>
      </c>
      <c r="AT159" s="151" t="s">
        <v>138</v>
      </c>
      <c r="AU159" s="151" t="s">
        <v>144</v>
      </c>
      <c r="AY159" s="19" t="s">
        <v>134</v>
      </c>
      <c r="BE159" s="152">
        <f>IF(N159="základní",J159,0)</f>
        <v>0</v>
      </c>
      <c r="BF159" s="152">
        <f>IF(N159="snížená",J159,0)</f>
        <v>0</v>
      </c>
      <c r="BG159" s="152">
        <f>IF(N159="zákl. přenesená",J159,0)</f>
        <v>0</v>
      </c>
      <c r="BH159" s="152">
        <f>IF(N159="sníž. přenesená",J159,0)</f>
        <v>0</v>
      </c>
      <c r="BI159" s="152">
        <f>IF(N159="nulová",J159,0)</f>
        <v>0</v>
      </c>
      <c r="BJ159" s="19" t="s">
        <v>82</v>
      </c>
      <c r="BK159" s="152">
        <f>ROUND(I159*H159,2)</f>
        <v>0</v>
      </c>
      <c r="BL159" s="19" t="s">
        <v>143</v>
      </c>
      <c r="BM159" s="151" t="s">
        <v>231</v>
      </c>
    </row>
    <row r="160" spans="1:65" s="14" customFormat="1">
      <c r="B160" s="161"/>
      <c r="D160" s="154" t="s">
        <v>146</v>
      </c>
      <c r="E160" s="162" t="s">
        <v>3</v>
      </c>
      <c r="F160" s="163" t="s">
        <v>232</v>
      </c>
      <c r="H160" s="164">
        <v>3.12</v>
      </c>
      <c r="I160" s="165"/>
      <c r="L160" s="161"/>
      <c r="M160" s="166"/>
      <c r="N160" s="167"/>
      <c r="O160" s="167"/>
      <c r="P160" s="167"/>
      <c r="Q160" s="167"/>
      <c r="R160" s="167"/>
      <c r="S160" s="167"/>
      <c r="T160" s="168"/>
      <c r="AT160" s="162" t="s">
        <v>146</v>
      </c>
      <c r="AU160" s="162" t="s">
        <v>144</v>
      </c>
      <c r="AV160" s="14" t="s">
        <v>84</v>
      </c>
      <c r="AW160" s="14" t="s">
        <v>36</v>
      </c>
      <c r="AX160" s="14" t="s">
        <v>82</v>
      </c>
      <c r="AY160" s="162" t="s">
        <v>134</v>
      </c>
    </row>
    <row r="161" spans="1:65" s="2" customFormat="1" ht="48">
      <c r="A161" s="34"/>
      <c r="B161" s="139"/>
      <c r="C161" s="140" t="s">
        <v>9</v>
      </c>
      <c r="D161" s="140" t="s">
        <v>138</v>
      </c>
      <c r="E161" s="141" t="s">
        <v>233</v>
      </c>
      <c r="F161" s="142" t="s">
        <v>234</v>
      </c>
      <c r="G161" s="143" t="s">
        <v>141</v>
      </c>
      <c r="H161" s="144">
        <v>380.64</v>
      </c>
      <c r="I161" s="145"/>
      <c r="J161" s="146">
        <f>ROUND(I161*H161,2)</f>
        <v>0</v>
      </c>
      <c r="K161" s="142" t="s">
        <v>142</v>
      </c>
      <c r="L161" s="35"/>
      <c r="M161" s="147" t="s">
        <v>3</v>
      </c>
      <c r="N161" s="148" t="s">
        <v>45</v>
      </c>
      <c r="O161" s="55"/>
      <c r="P161" s="149">
        <f>O161*H161</f>
        <v>0</v>
      </c>
      <c r="Q161" s="149">
        <v>0</v>
      </c>
      <c r="R161" s="149">
        <f>Q161*H161</f>
        <v>0</v>
      </c>
      <c r="S161" s="149">
        <v>0</v>
      </c>
      <c r="T161" s="150">
        <f>S161*H161</f>
        <v>0</v>
      </c>
      <c r="U161" s="34"/>
      <c r="V161" s="34"/>
      <c r="W161" s="34"/>
      <c r="X161" s="34"/>
      <c r="Y161" s="34"/>
      <c r="Z161" s="34"/>
      <c r="AA161" s="34"/>
      <c r="AB161" s="34"/>
      <c r="AC161" s="34"/>
      <c r="AD161" s="34"/>
      <c r="AE161" s="34"/>
      <c r="AR161" s="151" t="s">
        <v>143</v>
      </c>
      <c r="AT161" s="151" t="s">
        <v>138</v>
      </c>
      <c r="AU161" s="151" t="s">
        <v>144</v>
      </c>
      <c r="AY161" s="19" t="s">
        <v>134</v>
      </c>
      <c r="BE161" s="152">
        <f>IF(N161="základní",J161,0)</f>
        <v>0</v>
      </c>
      <c r="BF161" s="152">
        <f>IF(N161="snížená",J161,0)</f>
        <v>0</v>
      </c>
      <c r="BG161" s="152">
        <f>IF(N161="zákl. přenesená",J161,0)</f>
        <v>0</v>
      </c>
      <c r="BH161" s="152">
        <f>IF(N161="sníž. přenesená",J161,0)</f>
        <v>0</v>
      </c>
      <c r="BI161" s="152">
        <f>IF(N161="nulová",J161,0)</f>
        <v>0</v>
      </c>
      <c r="BJ161" s="19" t="s">
        <v>82</v>
      </c>
      <c r="BK161" s="152">
        <f>ROUND(I161*H161,2)</f>
        <v>0</v>
      </c>
      <c r="BL161" s="19" t="s">
        <v>143</v>
      </c>
      <c r="BM161" s="151" t="s">
        <v>235</v>
      </c>
    </row>
    <row r="162" spans="1:65" s="14" customFormat="1" ht="22.5">
      <c r="B162" s="161"/>
      <c r="D162" s="154" t="s">
        <v>146</v>
      </c>
      <c r="E162" s="162" t="s">
        <v>3</v>
      </c>
      <c r="F162" s="163" t="s">
        <v>236</v>
      </c>
      <c r="H162" s="164">
        <v>349.44</v>
      </c>
      <c r="I162" s="165"/>
      <c r="L162" s="161"/>
      <c r="M162" s="166"/>
      <c r="N162" s="167"/>
      <c r="O162" s="167"/>
      <c r="P162" s="167"/>
      <c r="Q162" s="167"/>
      <c r="R162" s="167"/>
      <c r="S162" s="167"/>
      <c r="T162" s="168"/>
      <c r="AT162" s="162" t="s">
        <v>146</v>
      </c>
      <c r="AU162" s="162" t="s">
        <v>144</v>
      </c>
      <c r="AV162" s="14" t="s">
        <v>84</v>
      </c>
      <c r="AW162" s="14" t="s">
        <v>36</v>
      </c>
      <c r="AX162" s="14" t="s">
        <v>74</v>
      </c>
      <c r="AY162" s="162" t="s">
        <v>134</v>
      </c>
    </row>
    <row r="163" spans="1:65" s="14" customFormat="1" ht="22.5">
      <c r="B163" s="161"/>
      <c r="D163" s="154" t="s">
        <v>146</v>
      </c>
      <c r="E163" s="162" t="s">
        <v>3</v>
      </c>
      <c r="F163" s="163" t="s">
        <v>237</v>
      </c>
      <c r="H163" s="164">
        <v>31.2</v>
      </c>
      <c r="I163" s="165"/>
      <c r="L163" s="161"/>
      <c r="M163" s="166"/>
      <c r="N163" s="167"/>
      <c r="O163" s="167"/>
      <c r="P163" s="167"/>
      <c r="Q163" s="167"/>
      <c r="R163" s="167"/>
      <c r="S163" s="167"/>
      <c r="T163" s="168"/>
      <c r="AT163" s="162" t="s">
        <v>146</v>
      </c>
      <c r="AU163" s="162" t="s">
        <v>144</v>
      </c>
      <c r="AV163" s="14" t="s">
        <v>84</v>
      </c>
      <c r="AW163" s="14" t="s">
        <v>36</v>
      </c>
      <c r="AX163" s="14" t="s">
        <v>74</v>
      </c>
      <c r="AY163" s="162" t="s">
        <v>134</v>
      </c>
    </row>
    <row r="164" spans="1:65" s="16" customFormat="1">
      <c r="B164" s="177"/>
      <c r="D164" s="154" t="s">
        <v>146</v>
      </c>
      <c r="E164" s="178" t="s">
        <v>3</v>
      </c>
      <c r="F164" s="179" t="s">
        <v>151</v>
      </c>
      <c r="H164" s="180">
        <v>380.64</v>
      </c>
      <c r="I164" s="181"/>
      <c r="L164" s="177"/>
      <c r="M164" s="182"/>
      <c r="N164" s="183"/>
      <c r="O164" s="183"/>
      <c r="P164" s="183"/>
      <c r="Q164" s="183"/>
      <c r="R164" s="183"/>
      <c r="S164" s="183"/>
      <c r="T164" s="184"/>
      <c r="AT164" s="178" t="s">
        <v>146</v>
      </c>
      <c r="AU164" s="178" t="s">
        <v>144</v>
      </c>
      <c r="AV164" s="16" t="s">
        <v>143</v>
      </c>
      <c r="AW164" s="16" t="s">
        <v>36</v>
      </c>
      <c r="AX164" s="16" t="s">
        <v>82</v>
      </c>
      <c r="AY164" s="178" t="s">
        <v>134</v>
      </c>
    </row>
    <row r="165" spans="1:65" s="2" customFormat="1" ht="44.25" customHeight="1">
      <c r="A165" s="34"/>
      <c r="B165" s="139"/>
      <c r="C165" s="140" t="s">
        <v>238</v>
      </c>
      <c r="D165" s="140" t="s">
        <v>138</v>
      </c>
      <c r="E165" s="141" t="s">
        <v>239</v>
      </c>
      <c r="F165" s="142" t="s">
        <v>240</v>
      </c>
      <c r="G165" s="143" t="s">
        <v>141</v>
      </c>
      <c r="H165" s="144">
        <v>15.68</v>
      </c>
      <c r="I165" s="145"/>
      <c r="J165" s="146">
        <f>ROUND(I165*H165,2)</f>
        <v>0</v>
      </c>
      <c r="K165" s="142" t="s">
        <v>142</v>
      </c>
      <c r="L165" s="35"/>
      <c r="M165" s="147" t="s">
        <v>3</v>
      </c>
      <c r="N165" s="148" t="s">
        <v>45</v>
      </c>
      <c r="O165" s="55"/>
      <c r="P165" s="149">
        <f>O165*H165</f>
        <v>0</v>
      </c>
      <c r="Q165" s="149">
        <v>0</v>
      </c>
      <c r="R165" s="149">
        <f>Q165*H165</f>
        <v>0</v>
      </c>
      <c r="S165" s="149">
        <v>0</v>
      </c>
      <c r="T165" s="150">
        <f>S165*H165</f>
        <v>0</v>
      </c>
      <c r="U165" s="34"/>
      <c r="V165" s="34"/>
      <c r="W165" s="34"/>
      <c r="X165" s="34"/>
      <c r="Y165" s="34"/>
      <c r="Z165" s="34"/>
      <c r="AA165" s="34"/>
      <c r="AB165" s="34"/>
      <c r="AC165" s="34"/>
      <c r="AD165" s="34"/>
      <c r="AE165" s="34"/>
      <c r="AR165" s="151" t="s">
        <v>143</v>
      </c>
      <c r="AT165" s="151" t="s">
        <v>138</v>
      </c>
      <c r="AU165" s="151" t="s">
        <v>144</v>
      </c>
      <c r="AY165" s="19" t="s">
        <v>134</v>
      </c>
      <c r="BE165" s="152">
        <f>IF(N165="základní",J165,0)</f>
        <v>0</v>
      </c>
      <c r="BF165" s="152">
        <f>IF(N165="snížená",J165,0)</f>
        <v>0</v>
      </c>
      <c r="BG165" s="152">
        <f>IF(N165="zákl. přenesená",J165,0)</f>
        <v>0</v>
      </c>
      <c r="BH165" s="152">
        <f>IF(N165="sníž. přenesená",J165,0)</f>
        <v>0</v>
      </c>
      <c r="BI165" s="152">
        <f>IF(N165="nulová",J165,0)</f>
        <v>0</v>
      </c>
      <c r="BJ165" s="19" t="s">
        <v>82</v>
      </c>
      <c r="BK165" s="152">
        <f>ROUND(I165*H165,2)</f>
        <v>0</v>
      </c>
      <c r="BL165" s="19" t="s">
        <v>143</v>
      </c>
      <c r="BM165" s="151" t="s">
        <v>241</v>
      </c>
    </row>
    <row r="166" spans="1:65" s="14" customFormat="1">
      <c r="B166" s="161"/>
      <c r="D166" s="154" t="s">
        <v>146</v>
      </c>
      <c r="E166" s="162" t="s">
        <v>3</v>
      </c>
      <c r="F166" s="163" t="s">
        <v>242</v>
      </c>
      <c r="H166" s="164">
        <v>15.68</v>
      </c>
      <c r="I166" s="165"/>
      <c r="L166" s="161"/>
      <c r="M166" s="166"/>
      <c r="N166" s="167"/>
      <c r="O166" s="167"/>
      <c r="P166" s="167"/>
      <c r="Q166" s="167"/>
      <c r="R166" s="167"/>
      <c r="S166" s="167"/>
      <c r="T166" s="168"/>
      <c r="AT166" s="162" t="s">
        <v>146</v>
      </c>
      <c r="AU166" s="162" t="s">
        <v>144</v>
      </c>
      <c r="AV166" s="14" t="s">
        <v>84</v>
      </c>
      <c r="AW166" s="14" t="s">
        <v>36</v>
      </c>
      <c r="AX166" s="14" t="s">
        <v>82</v>
      </c>
      <c r="AY166" s="162" t="s">
        <v>134</v>
      </c>
    </row>
    <row r="167" spans="1:65" s="2" customFormat="1" ht="16.5" customHeight="1">
      <c r="A167" s="34"/>
      <c r="B167" s="139"/>
      <c r="C167" s="185" t="s">
        <v>243</v>
      </c>
      <c r="D167" s="185" t="s">
        <v>214</v>
      </c>
      <c r="E167" s="186" t="s">
        <v>215</v>
      </c>
      <c r="F167" s="187" t="s">
        <v>216</v>
      </c>
      <c r="G167" s="188" t="s">
        <v>184</v>
      </c>
      <c r="H167" s="189">
        <v>32.143999999999998</v>
      </c>
      <c r="I167" s="190"/>
      <c r="J167" s="191">
        <f>ROUND(I167*H167,2)</f>
        <v>0</v>
      </c>
      <c r="K167" s="187" t="s">
        <v>3</v>
      </c>
      <c r="L167" s="192"/>
      <c r="M167" s="193" t="s">
        <v>3</v>
      </c>
      <c r="N167" s="194" t="s">
        <v>45</v>
      </c>
      <c r="O167" s="55"/>
      <c r="P167" s="149">
        <f>O167*H167</f>
        <v>0</v>
      </c>
      <c r="Q167" s="149">
        <v>1</v>
      </c>
      <c r="R167" s="149">
        <f>Q167*H167</f>
        <v>32.143999999999998</v>
      </c>
      <c r="S167" s="149">
        <v>0</v>
      </c>
      <c r="T167" s="150">
        <f>S167*H167</f>
        <v>0</v>
      </c>
      <c r="U167" s="34"/>
      <c r="V167" s="34"/>
      <c r="W167" s="34"/>
      <c r="X167" s="34"/>
      <c r="Y167" s="34"/>
      <c r="Z167" s="34"/>
      <c r="AA167" s="34"/>
      <c r="AB167" s="34"/>
      <c r="AC167" s="34"/>
      <c r="AD167" s="34"/>
      <c r="AE167" s="34"/>
      <c r="AR167" s="151" t="s">
        <v>187</v>
      </c>
      <c r="AT167" s="151" t="s">
        <v>214</v>
      </c>
      <c r="AU167" s="151" t="s">
        <v>144</v>
      </c>
      <c r="AY167" s="19" t="s">
        <v>134</v>
      </c>
      <c r="BE167" s="152">
        <f>IF(N167="základní",J167,0)</f>
        <v>0</v>
      </c>
      <c r="BF167" s="152">
        <f>IF(N167="snížená",J167,0)</f>
        <v>0</v>
      </c>
      <c r="BG167" s="152">
        <f>IF(N167="zákl. přenesená",J167,0)</f>
        <v>0</v>
      </c>
      <c r="BH167" s="152">
        <f>IF(N167="sníž. přenesená",J167,0)</f>
        <v>0</v>
      </c>
      <c r="BI167" s="152">
        <f>IF(N167="nulová",J167,0)</f>
        <v>0</v>
      </c>
      <c r="BJ167" s="19" t="s">
        <v>82</v>
      </c>
      <c r="BK167" s="152">
        <f>ROUND(I167*H167,2)</f>
        <v>0</v>
      </c>
      <c r="BL167" s="19" t="s">
        <v>143</v>
      </c>
      <c r="BM167" s="151" t="s">
        <v>244</v>
      </c>
    </row>
    <row r="168" spans="1:65" s="13" customFormat="1">
      <c r="B168" s="153"/>
      <c r="D168" s="154" t="s">
        <v>146</v>
      </c>
      <c r="E168" s="155" t="s">
        <v>3</v>
      </c>
      <c r="F168" s="156" t="s">
        <v>218</v>
      </c>
      <c r="H168" s="155" t="s">
        <v>3</v>
      </c>
      <c r="I168" s="157"/>
      <c r="L168" s="153"/>
      <c r="M168" s="158"/>
      <c r="N168" s="159"/>
      <c r="O168" s="159"/>
      <c r="P168" s="159"/>
      <c r="Q168" s="159"/>
      <c r="R168" s="159"/>
      <c r="S168" s="159"/>
      <c r="T168" s="160"/>
      <c r="AT168" s="155" t="s">
        <v>146</v>
      </c>
      <c r="AU168" s="155" t="s">
        <v>144</v>
      </c>
      <c r="AV168" s="13" t="s">
        <v>82</v>
      </c>
      <c r="AW168" s="13" t="s">
        <v>36</v>
      </c>
      <c r="AX168" s="13" t="s">
        <v>74</v>
      </c>
      <c r="AY168" s="155" t="s">
        <v>134</v>
      </c>
    </row>
    <row r="169" spans="1:65" s="14" customFormat="1">
      <c r="B169" s="161"/>
      <c r="D169" s="154" t="s">
        <v>146</v>
      </c>
      <c r="E169" s="162" t="s">
        <v>3</v>
      </c>
      <c r="F169" s="163" t="s">
        <v>245</v>
      </c>
      <c r="H169" s="164">
        <v>32.143999999999998</v>
      </c>
      <c r="I169" s="165"/>
      <c r="L169" s="161"/>
      <c r="M169" s="166"/>
      <c r="N169" s="167"/>
      <c r="O169" s="167"/>
      <c r="P169" s="167"/>
      <c r="Q169" s="167"/>
      <c r="R169" s="167"/>
      <c r="S169" s="167"/>
      <c r="T169" s="168"/>
      <c r="AT169" s="162" t="s">
        <v>146</v>
      </c>
      <c r="AU169" s="162" t="s">
        <v>144</v>
      </c>
      <c r="AV169" s="14" t="s">
        <v>84</v>
      </c>
      <c r="AW169" s="14" t="s">
        <v>36</v>
      </c>
      <c r="AX169" s="14" t="s">
        <v>82</v>
      </c>
      <c r="AY169" s="162" t="s">
        <v>134</v>
      </c>
    </row>
    <row r="170" spans="1:65" s="12" customFormat="1" ht="20.85" customHeight="1">
      <c r="B170" s="126"/>
      <c r="D170" s="127" t="s">
        <v>73</v>
      </c>
      <c r="E170" s="137" t="s">
        <v>246</v>
      </c>
      <c r="F170" s="137" t="s">
        <v>247</v>
      </c>
      <c r="I170" s="129"/>
      <c r="J170" s="138">
        <f>BK170</f>
        <v>0</v>
      </c>
      <c r="L170" s="126"/>
      <c r="M170" s="131"/>
      <c r="N170" s="132"/>
      <c r="O170" s="132"/>
      <c r="P170" s="133">
        <f>SUM(P171:P176)</f>
        <v>0</v>
      </c>
      <c r="Q170" s="132"/>
      <c r="R170" s="133">
        <f>SUM(R171:R176)</f>
        <v>0</v>
      </c>
      <c r="S170" s="132"/>
      <c r="T170" s="134">
        <f>SUM(T171:T176)</f>
        <v>0</v>
      </c>
      <c r="AR170" s="127" t="s">
        <v>82</v>
      </c>
      <c r="AT170" s="135" t="s">
        <v>73</v>
      </c>
      <c r="AU170" s="135" t="s">
        <v>84</v>
      </c>
      <c r="AY170" s="127" t="s">
        <v>134</v>
      </c>
      <c r="BK170" s="136">
        <f>SUM(BK171:BK176)</f>
        <v>0</v>
      </c>
    </row>
    <row r="171" spans="1:65" s="2" customFormat="1" ht="24">
      <c r="A171" s="34"/>
      <c r="B171" s="139"/>
      <c r="C171" s="140" t="s">
        <v>248</v>
      </c>
      <c r="D171" s="140" t="s">
        <v>138</v>
      </c>
      <c r="E171" s="141" t="s">
        <v>249</v>
      </c>
      <c r="F171" s="142" t="s">
        <v>250</v>
      </c>
      <c r="G171" s="143" t="s">
        <v>141</v>
      </c>
      <c r="H171" s="144">
        <v>672</v>
      </c>
      <c r="I171" s="145"/>
      <c r="J171" s="146">
        <f>ROUND(I171*H171,2)</f>
        <v>0</v>
      </c>
      <c r="K171" s="142" t="s">
        <v>142</v>
      </c>
      <c r="L171" s="35"/>
      <c r="M171" s="147" t="s">
        <v>3</v>
      </c>
      <c r="N171" s="148" t="s">
        <v>45</v>
      </c>
      <c r="O171" s="55"/>
      <c r="P171" s="149">
        <f>O171*H171</f>
        <v>0</v>
      </c>
      <c r="Q171" s="149">
        <v>0</v>
      </c>
      <c r="R171" s="149">
        <f>Q171*H171</f>
        <v>0</v>
      </c>
      <c r="S171" s="149">
        <v>0</v>
      </c>
      <c r="T171" s="150">
        <f>S171*H171</f>
        <v>0</v>
      </c>
      <c r="U171" s="34"/>
      <c r="V171" s="34"/>
      <c r="W171" s="34"/>
      <c r="X171" s="34"/>
      <c r="Y171" s="34"/>
      <c r="Z171" s="34"/>
      <c r="AA171" s="34"/>
      <c r="AB171" s="34"/>
      <c r="AC171" s="34"/>
      <c r="AD171" s="34"/>
      <c r="AE171" s="34"/>
      <c r="AR171" s="151" t="s">
        <v>143</v>
      </c>
      <c r="AT171" s="151" t="s">
        <v>138</v>
      </c>
      <c r="AU171" s="151" t="s">
        <v>144</v>
      </c>
      <c r="AY171" s="19" t="s">
        <v>134</v>
      </c>
      <c r="BE171" s="152">
        <f>IF(N171="základní",J171,0)</f>
        <v>0</v>
      </c>
      <c r="BF171" s="152">
        <f>IF(N171="snížená",J171,0)</f>
        <v>0</v>
      </c>
      <c r="BG171" s="152">
        <f>IF(N171="zákl. přenesená",J171,0)</f>
        <v>0</v>
      </c>
      <c r="BH171" s="152">
        <f>IF(N171="sníž. přenesená",J171,0)</f>
        <v>0</v>
      </c>
      <c r="BI171" s="152">
        <f>IF(N171="nulová",J171,0)</f>
        <v>0</v>
      </c>
      <c r="BJ171" s="19" t="s">
        <v>82</v>
      </c>
      <c r="BK171" s="152">
        <f>ROUND(I171*H171,2)</f>
        <v>0</v>
      </c>
      <c r="BL171" s="19" t="s">
        <v>143</v>
      </c>
      <c r="BM171" s="151" t="s">
        <v>251</v>
      </c>
    </row>
    <row r="172" spans="1:65" s="13" customFormat="1">
      <c r="B172" s="153"/>
      <c r="D172" s="154" t="s">
        <v>146</v>
      </c>
      <c r="E172" s="155" t="s">
        <v>3</v>
      </c>
      <c r="F172" s="156" t="s">
        <v>252</v>
      </c>
      <c r="H172" s="155" t="s">
        <v>3</v>
      </c>
      <c r="I172" s="157"/>
      <c r="L172" s="153"/>
      <c r="M172" s="158"/>
      <c r="N172" s="159"/>
      <c r="O172" s="159"/>
      <c r="P172" s="159"/>
      <c r="Q172" s="159"/>
      <c r="R172" s="159"/>
      <c r="S172" s="159"/>
      <c r="T172" s="160"/>
      <c r="AT172" s="155" t="s">
        <v>146</v>
      </c>
      <c r="AU172" s="155" t="s">
        <v>144</v>
      </c>
      <c r="AV172" s="13" t="s">
        <v>82</v>
      </c>
      <c r="AW172" s="13" t="s">
        <v>36</v>
      </c>
      <c r="AX172" s="13" t="s">
        <v>74</v>
      </c>
      <c r="AY172" s="155" t="s">
        <v>134</v>
      </c>
    </row>
    <row r="173" spans="1:65" s="13" customFormat="1">
      <c r="B173" s="153"/>
      <c r="D173" s="154" t="s">
        <v>146</v>
      </c>
      <c r="E173" s="155" t="s">
        <v>3</v>
      </c>
      <c r="F173" s="156" t="s">
        <v>253</v>
      </c>
      <c r="H173" s="155" t="s">
        <v>3</v>
      </c>
      <c r="I173" s="157"/>
      <c r="L173" s="153"/>
      <c r="M173" s="158"/>
      <c r="N173" s="159"/>
      <c r="O173" s="159"/>
      <c r="P173" s="159"/>
      <c r="Q173" s="159"/>
      <c r="R173" s="159"/>
      <c r="S173" s="159"/>
      <c r="T173" s="160"/>
      <c r="AT173" s="155" t="s">
        <v>146</v>
      </c>
      <c r="AU173" s="155" t="s">
        <v>144</v>
      </c>
      <c r="AV173" s="13" t="s">
        <v>82</v>
      </c>
      <c r="AW173" s="13" t="s">
        <v>36</v>
      </c>
      <c r="AX173" s="13" t="s">
        <v>74</v>
      </c>
      <c r="AY173" s="155" t="s">
        <v>134</v>
      </c>
    </row>
    <row r="174" spans="1:65" s="14" customFormat="1">
      <c r="B174" s="161"/>
      <c r="D174" s="154" t="s">
        <v>146</v>
      </c>
      <c r="E174" s="162" t="s">
        <v>3</v>
      </c>
      <c r="F174" s="163" t="s">
        <v>254</v>
      </c>
      <c r="H174" s="164">
        <v>672</v>
      </c>
      <c r="I174" s="165"/>
      <c r="L174" s="161"/>
      <c r="M174" s="166"/>
      <c r="N174" s="167"/>
      <c r="O174" s="167"/>
      <c r="P174" s="167"/>
      <c r="Q174" s="167"/>
      <c r="R174" s="167"/>
      <c r="S174" s="167"/>
      <c r="T174" s="168"/>
      <c r="AT174" s="162" t="s">
        <v>146</v>
      </c>
      <c r="AU174" s="162" t="s">
        <v>144</v>
      </c>
      <c r="AV174" s="14" t="s">
        <v>84</v>
      </c>
      <c r="AW174" s="14" t="s">
        <v>36</v>
      </c>
      <c r="AX174" s="14" t="s">
        <v>82</v>
      </c>
      <c r="AY174" s="162" t="s">
        <v>134</v>
      </c>
    </row>
    <row r="175" spans="1:65" s="2" customFormat="1" ht="36">
      <c r="A175" s="34"/>
      <c r="B175" s="139"/>
      <c r="C175" s="140" t="s">
        <v>255</v>
      </c>
      <c r="D175" s="140" t="s">
        <v>138</v>
      </c>
      <c r="E175" s="141" t="s">
        <v>256</v>
      </c>
      <c r="F175" s="142" t="s">
        <v>257</v>
      </c>
      <c r="G175" s="143" t="s">
        <v>258</v>
      </c>
      <c r="H175" s="144">
        <v>1</v>
      </c>
      <c r="I175" s="145"/>
      <c r="J175" s="146">
        <f>ROUND(I175*H175,2)</f>
        <v>0</v>
      </c>
      <c r="K175" s="142" t="s">
        <v>142</v>
      </c>
      <c r="L175" s="35"/>
      <c r="M175" s="147" t="s">
        <v>3</v>
      </c>
      <c r="N175" s="148" t="s">
        <v>45</v>
      </c>
      <c r="O175" s="55"/>
      <c r="P175" s="149">
        <f>O175*H175</f>
        <v>0</v>
      </c>
      <c r="Q175" s="149">
        <v>0</v>
      </c>
      <c r="R175" s="149">
        <f>Q175*H175</f>
        <v>0</v>
      </c>
      <c r="S175" s="149">
        <v>0</v>
      </c>
      <c r="T175" s="150">
        <f>S175*H175</f>
        <v>0</v>
      </c>
      <c r="U175" s="34"/>
      <c r="V175" s="34"/>
      <c r="W175" s="34"/>
      <c r="X175" s="34"/>
      <c r="Y175" s="34"/>
      <c r="Z175" s="34"/>
      <c r="AA175" s="34"/>
      <c r="AB175" s="34"/>
      <c r="AC175" s="34"/>
      <c r="AD175" s="34"/>
      <c r="AE175" s="34"/>
      <c r="AR175" s="151" t="s">
        <v>143</v>
      </c>
      <c r="AT175" s="151" t="s">
        <v>138</v>
      </c>
      <c r="AU175" s="151" t="s">
        <v>144</v>
      </c>
      <c r="AY175" s="19" t="s">
        <v>134</v>
      </c>
      <c r="BE175" s="152">
        <f>IF(N175="základní",J175,0)</f>
        <v>0</v>
      </c>
      <c r="BF175" s="152">
        <f>IF(N175="snížená",J175,0)</f>
        <v>0</v>
      </c>
      <c r="BG175" s="152">
        <f>IF(N175="zákl. přenesená",J175,0)</f>
        <v>0</v>
      </c>
      <c r="BH175" s="152">
        <f>IF(N175="sníž. přenesená",J175,0)</f>
        <v>0</v>
      </c>
      <c r="BI175" s="152">
        <f>IF(N175="nulová",J175,0)</f>
        <v>0</v>
      </c>
      <c r="BJ175" s="19" t="s">
        <v>82</v>
      </c>
      <c r="BK175" s="152">
        <f>ROUND(I175*H175,2)</f>
        <v>0</v>
      </c>
      <c r="BL175" s="19" t="s">
        <v>143</v>
      </c>
      <c r="BM175" s="151" t="s">
        <v>259</v>
      </c>
    </row>
    <row r="176" spans="1:65" s="2" customFormat="1" ht="48">
      <c r="A176" s="34"/>
      <c r="B176" s="139"/>
      <c r="C176" s="140" t="s">
        <v>260</v>
      </c>
      <c r="D176" s="140" t="s">
        <v>138</v>
      </c>
      <c r="E176" s="141" t="s">
        <v>261</v>
      </c>
      <c r="F176" s="142" t="s">
        <v>262</v>
      </c>
      <c r="G176" s="143" t="s">
        <v>258</v>
      </c>
      <c r="H176" s="144">
        <v>1</v>
      </c>
      <c r="I176" s="145"/>
      <c r="J176" s="146">
        <f>ROUND(I176*H176,2)</f>
        <v>0</v>
      </c>
      <c r="K176" s="142" t="s">
        <v>142</v>
      </c>
      <c r="L176" s="35"/>
      <c r="M176" s="147" t="s">
        <v>3</v>
      </c>
      <c r="N176" s="148" t="s">
        <v>45</v>
      </c>
      <c r="O176" s="55"/>
      <c r="P176" s="149">
        <f>O176*H176</f>
        <v>0</v>
      </c>
      <c r="Q176" s="149">
        <v>0</v>
      </c>
      <c r="R176" s="149">
        <f>Q176*H176</f>
        <v>0</v>
      </c>
      <c r="S176" s="149">
        <v>0</v>
      </c>
      <c r="T176" s="150">
        <f>S176*H176</f>
        <v>0</v>
      </c>
      <c r="U176" s="34"/>
      <c r="V176" s="34"/>
      <c r="W176" s="34"/>
      <c r="X176" s="34"/>
      <c r="Y176" s="34"/>
      <c r="Z176" s="34"/>
      <c r="AA176" s="34"/>
      <c r="AB176" s="34"/>
      <c r="AC176" s="34"/>
      <c r="AD176" s="34"/>
      <c r="AE176" s="34"/>
      <c r="AR176" s="151" t="s">
        <v>143</v>
      </c>
      <c r="AT176" s="151" t="s">
        <v>138</v>
      </c>
      <c r="AU176" s="151" t="s">
        <v>144</v>
      </c>
      <c r="AY176" s="19" t="s">
        <v>134</v>
      </c>
      <c r="BE176" s="152">
        <f>IF(N176="základní",J176,0)</f>
        <v>0</v>
      </c>
      <c r="BF176" s="152">
        <f>IF(N176="snížená",J176,0)</f>
        <v>0</v>
      </c>
      <c r="BG176" s="152">
        <f>IF(N176="zákl. přenesená",J176,0)</f>
        <v>0</v>
      </c>
      <c r="BH176" s="152">
        <f>IF(N176="sníž. přenesená",J176,0)</f>
        <v>0</v>
      </c>
      <c r="BI176" s="152">
        <f>IF(N176="nulová",J176,0)</f>
        <v>0</v>
      </c>
      <c r="BJ176" s="19" t="s">
        <v>82</v>
      </c>
      <c r="BK176" s="152">
        <f>ROUND(I176*H176,2)</f>
        <v>0</v>
      </c>
      <c r="BL176" s="19" t="s">
        <v>143</v>
      </c>
      <c r="BM176" s="151" t="s">
        <v>263</v>
      </c>
    </row>
    <row r="177" spans="1:65" s="12" customFormat="1" ht="20.85" customHeight="1">
      <c r="B177" s="126"/>
      <c r="D177" s="127" t="s">
        <v>73</v>
      </c>
      <c r="E177" s="137" t="s">
        <v>264</v>
      </c>
      <c r="F177" s="137" t="s">
        <v>265</v>
      </c>
      <c r="I177" s="129"/>
      <c r="J177" s="138">
        <f>BK177</f>
        <v>0</v>
      </c>
      <c r="L177" s="126"/>
      <c r="M177" s="131"/>
      <c r="N177" s="132"/>
      <c r="O177" s="132"/>
      <c r="P177" s="133">
        <f>SUM(P178:P196)</f>
        <v>0</v>
      </c>
      <c r="Q177" s="132"/>
      <c r="R177" s="133">
        <f>SUM(R178:R196)</f>
        <v>1.2128E-2</v>
      </c>
      <c r="S177" s="132"/>
      <c r="T177" s="134">
        <f>SUM(T178:T196)</f>
        <v>0</v>
      </c>
      <c r="AR177" s="127" t="s">
        <v>82</v>
      </c>
      <c r="AT177" s="135" t="s">
        <v>73</v>
      </c>
      <c r="AU177" s="135" t="s">
        <v>84</v>
      </c>
      <c r="AY177" s="127" t="s">
        <v>134</v>
      </c>
      <c r="BK177" s="136">
        <f>SUM(BK178:BK196)</f>
        <v>0</v>
      </c>
    </row>
    <row r="178" spans="1:65" s="2" customFormat="1" ht="48">
      <c r="A178" s="34"/>
      <c r="B178" s="139"/>
      <c r="C178" s="140" t="s">
        <v>8</v>
      </c>
      <c r="D178" s="140" t="s">
        <v>138</v>
      </c>
      <c r="E178" s="141" t="s">
        <v>266</v>
      </c>
      <c r="F178" s="142" t="s">
        <v>267</v>
      </c>
      <c r="G178" s="143" t="s">
        <v>190</v>
      </c>
      <c r="H178" s="144">
        <v>808.5</v>
      </c>
      <c r="I178" s="145"/>
      <c r="J178" s="146">
        <f>ROUND(I178*H178,2)</f>
        <v>0</v>
      </c>
      <c r="K178" s="142" t="s">
        <v>142</v>
      </c>
      <c r="L178" s="35"/>
      <c r="M178" s="147" t="s">
        <v>3</v>
      </c>
      <c r="N178" s="148" t="s">
        <v>45</v>
      </c>
      <c r="O178" s="55"/>
      <c r="P178" s="149">
        <f>O178*H178</f>
        <v>0</v>
      </c>
      <c r="Q178" s="149">
        <v>0</v>
      </c>
      <c r="R178" s="149">
        <f>Q178*H178</f>
        <v>0</v>
      </c>
      <c r="S178" s="149">
        <v>0</v>
      </c>
      <c r="T178" s="150">
        <f>S178*H178</f>
        <v>0</v>
      </c>
      <c r="U178" s="34"/>
      <c r="V178" s="34"/>
      <c r="W178" s="34"/>
      <c r="X178" s="34"/>
      <c r="Y178" s="34"/>
      <c r="Z178" s="34"/>
      <c r="AA178" s="34"/>
      <c r="AB178" s="34"/>
      <c r="AC178" s="34"/>
      <c r="AD178" s="34"/>
      <c r="AE178" s="34"/>
      <c r="AR178" s="151" t="s">
        <v>143</v>
      </c>
      <c r="AT178" s="151" t="s">
        <v>138</v>
      </c>
      <c r="AU178" s="151" t="s">
        <v>144</v>
      </c>
      <c r="AY178" s="19" t="s">
        <v>134</v>
      </c>
      <c r="BE178" s="152">
        <f>IF(N178="základní",J178,0)</f>
        <v>0</v>
      </c>
      <c r="BF178" s="152">
        <f>IF(N178="snížená",J178,0)</f>
        <v>0</v>
      </c>
      <c r="BG178" s="152">
        <f>IF(N178="zákl. přenesená",J178,0)</f>
        <v>0</v>
      </c>
      <c r="BH178" s="152">
        <f>IF(N178="sníž. přenesená",J178,0)</f>
        <v>0</v>
      </c>
      <c r="BI178" s="152">
        <f>IF(N178="nulová",J178,0)</f>
        <v>0</v>
      </c>
      <c r="BJ178" s="19" t="s">
        <v>82</v>
      </c>
      <c r="BK178" s="152">
        <f>ROUND(I178*H178,2)</f>
        <v>0</v>
      </c>
      <c r="BL178" s="19" t="s">
        <v>143</v>
      </c>
      <c r="BM178" s="151" t="s">
        <v>268</v>
      </c>
    </row>
    <row r="179" spans="1:65" s="14" customFormat="1" ht="22.5">
      <c r="B179" s="161"/>
      <c r="D179" s="154" t="s">
        <v>146</v>
      </c>
      <c r="E179" s="162" t="s">
        <v>3</v>
      </c>
      <c r="F179" s="163" t="s">
        <v>269</v>
      </c>
      <c r="H179" s="164">
        <v>808.5</v>
      </c>
      <c r="I179" s="165"/>
      <c r="L179" s="161"/>
      <c r="M179" s="166"/>
      <c r="N179" s="167"/>
      <c r="O179" s="167"/>
      <c r="P179" s="167"/>
      <c r="Q179" s="167"/>
      <c r="R179" s="167"/>
      <c r="S179" s="167"/>
      <c r="T179" s="168"/>
      <c r="AT179" s="162" t="s">
        <v>146</v>
      </c>
      <c r="AU179" s="162" t="s">
        <v>144</v>
      </c>
      <c r="AV179" s="14" t="s">
        <v>84</v>
      </c>
      <c r="AW179" s="14" t="s">
        <v>36</v>
      </c>
      <c r="AX179" s="14" t="s">
        <v>82</v>
      </c>
      <c r="AY179" s="162" t="s">
        <v>134</v>
      </c>
    </row>
    <row r="180" spans="1:65" s="2" customFormat="1" ht="33" customHeight="1">
      <c r="A180" s="34"/>
      <c r="B180" s="139"/>
      <c r="C180" s="140" t="s">
        <v>270</v>
      </c>
      <c r="D180" s="140" t="s">
        <v>138</v>
      </c>
      <c r="E180" s="141" t="s">
        <v>271</v>
      </c>
      <c r="F180" s="142" t="s">
        <v>272</v>
      </c>
      <c r="G180" s="143" t="s">
        <v>190</v>
      </c>
      <c r="H180" s="144">
        <v>808.5</v>
      </c>
      <c r="I180" s="145"/>
      <c r="J180" s="146">
        <f>ROUND(I180*H180,2)</f>
        <v>0</v>
      </c>
      <c r="K180" s="142" t="s">
        <v>142</v>
      </c>
      <c r="L180" s="35"/>
      <c r="M180" s="147" t="s">
        <v>3</v>
      </c>
      <c r="N180" s="148" t="s">
        <v>45</v>
      </c>
      <c r="O180" s="55"/>
      <c r="P180" s="149">
        <f>O180*H180</f>
        <v>0</v>
      </c>
      <c r="Q180" s="149">
        <v>0</v>
      </c>
      <c r="R180" s="149">
        <f>Q180*H180</f>
        <v>0</v>
      </c>
      <c r="S180" s="149">
        <v>0</v>
      </c>
      <c r="T180" s="150">
        <f>S180*H180</f>
        <v>0</v>
      </c>
      <c r="U180" s="34"/>
      <c r="V180" s="34"/>
      <c r="W180" s="34"/>
      <c r="X180" s="34"/>
      <c r="Y180" s="34"/>
      <c r="Z180" s="34"/>
      <c r="AA180" s="34"/>
      <c r="AB180" s="34"/>
      <c r="AC180" s="34"/>
      <c r="AD180" s="34"/>
      <c r="AE180" s="34"/>
      <c r="AR180" s="151" t="s">
        <v>143</v>
      </c>
      <c r="AT180" s="151" t="s">
        <v>138</v>
      </c>
      <c r="AU180" s="151" t="s">
        <v>144</v>
      </c>
      <c r="AY180" s="19" t="s">
        <v>134</v>
      </c>
      <c r="BE180" s="152">
        <f>IF(N180="základní",J180,0)</f>
        <v>0</v>
      </c>
      <c r="BF180" s="152">
        <f>IF(N180="snížená",J180,0)</f>
        <v>0</v>
      </c>
      <c r="BG180" s="152">
        <f>IF(N180="zákl. přenesená",J180,0)</f>
        <v>0</v>
      </c>
      <c r="BH180" s="152">
        <f>IF(N180="sníž. přenesená",J180,0)</f>
        <v>0</v>
      </c>
      <c r="BI180" s="152">
        <f>IF(N180="nulová",J180,0)</f>
        <v>0</v>
      </c>
      <c r="BJ180" s="19" t="s">
        <v>82</v>
      </c>
      <c r="BK180" s="152">
        <f>ROUND(I180*H180,2)</f>
        <v>0</v>
      </c>
      <c r="BL180" s="19" t="s">
        <v>143</v>
      </c>
      <c r="BM180" s="151" t="s">
        <v>273</v>
      </c>
    </row>
    <row r="181" spans="1:65" s="14" customFormat="1" ht="22.5">
      <c r="B181" s="161"/>
      <c r="D181" s="154" t="s">
        <v>146</v>
      </c>
      <c r="E181" s="162" t="s">
        <v>3</v>
      </c>
      <c r="F181" s="163" t="s">
        <v>274</v>
      </c>
      <c r="H181" s="164">
        <v>808.5</v>
      </c>
      <c r="I181" s="165"/>
      <c r="L181" s="161"/>
      <c r="M181" s="166"/>
      <c r="N181" s="167"/>
      <c r="O181" s="167"/>
      <c r="P181" s="167"/>
      <c r="Q181" s="167"/>
      <c r="R181" s="167"/>
      <c r="S181" s="167"/>
      <c r="T181" s="168"/>
      <c r="AT181" s="162" t="s">
        <v>146</v>
      </c>
      <c r="AU181" s="162" t="s">
        <v>144</v>
      </c>
      <c r="AV181" s="14" t="s">
        <v>84</v>
      </c>
      <c r="AW181" s="14" t="s">
        <v>36</v>
      </c>
      <c r="AX181" s="14" t="s">
        <v>82</v>
      </c>
      <c r="AY181" s="162" t="s">
        <v>134</v>
      </c>
    </row>
    <row r="182" spans="1:65" s="2" customFormat="1" ht="36">
      <c r="A182" s="34"/>
      <c r="B182" s="139"/>
      <c r="C182" s="140" t="s">
        <v>275</v>
      </c>
      <c r="D182" s="140" t="s">
        <v>138</v>
      </c>
      <c r="E182" s="141" t="s">
        <v>276</v>
      </c>
      <c r="F182" s="142" t="s">
        <v>277</v>
      </c>
      <c r="G182" s="143" t="s">
        <v>190</v>
      </c>
      <c r="H182" s="144">
        <v>808.5</v>
      </c>
      <c r="I182" s="145"/>
      <c r="J182" s="146">
        <f>ROUND(I182*H182,2)</f>
        <v>0</v>
      </c>
      <c r="K182" s="142" t="s">
        <v>142</v>
      </c>
      <c r="L182" s="35"/>
      <c r="M182" s="147" t="s">
        <v>3</v>
      </c>
      <c r="N182" s="148" t="s">
        <v>45</v>
      </c>
      <c r="O182" s="55"/>
      <c r="P182" s="149">
        <f>O182*H182</f>
        <v>0</v>
      </c>
      <c r="Q182" s="149">
        <v>0</v>
      </c>
      <c r="R182" s="149">
        <f>Q182*H182</f>
        <v>0</v>
      </c>
      <c r="S182" s="149">
        <v>0</v>
      </c>
      <c r="T182" s="150">
        <f>S182*H182</f>
        <v>0</v>
      </c>
      <c r="U182" s="34"/>
      <c r="V182" s="34"/>
      <c r="W182" s="34"/>
      <c r="X182" s="34"/>
      <c r="Y182" s="34"/>
      <c r="Z182" s="34"/>
      <c r="AA182" s="34"/>
      <c r="AB182" s="34"/>
      <c r="AC182" s="34"/>
      <c r="AD182" s="34"/>
      <c r="AE182" s="34"/>
      <c r="AR182" s="151" t="s">
        <v>143</v>
      </c>
      <c r="AT182" s="151" t="s">
        <v>138</v>
      </c>
      <c r="AU182" s="151" t="s">
        <v>144</v>
      </c>
      <c r="AY182" s="19" t="s">
        <v>134</v>
      </c>
      <c r="BE182" s="152">
        <f>IF(N182="základní",J182,0)</f>
        <v>0</v>
      </c>
      <c r="BF182" s="152">
        <f>IF(N182="snížená",J182,0)</f>
        <v>0</v>
      </c>
      <c r="BG182" s="152">
        <f>IF(N182="zákl. přenesená",J182,0)</f>
        <v>0</v>
      </c>
      <c r="BH182" s="152">
        <f>IF(N182="sníž. přenesená",J182,0)</f>
        <v>0</v>
      </c>
      <c r="BI182" s="152">
        <f>IF(N182="nulová",J182,0)</f>
        <v>0</v>
      </c>
      <c r="BJ182" s="19" t="s">
        <v>82</v>
      </c>
      <c r="BK182" s="152">
        <f>ROUND(I182*H182,2)</f>
        <v>0</v>
      </c>
      <c r="BL182" s="19" t="s">
        <v>143</v>
      </c>
      <c r="BM182" s="151" t="s">
        <v>278</v>
      </c>
    </row>
    <row r="183" spans="1:65" s="14" customFormat="1" ht="22.5">
      <c r="B183" s="161"/>
      <c r="D183" s="154" t="s">
        <v>146</v>
      </c>
      <c r="E183" s="162" t="s">
        <v>3</v>
      </c>
      <c r="F183" s="163" t="s">
        <v>274</v>
      </c>
      <c r="H183" s="164">
        <v>808.5</v>
      </c>
      <c r="I183" s="165"/>
      <c r="L183" s="161"/>
      <c r="M183" s="166"/>
      <c r="N183" s="167"/>
      <c r="O183" s="167"/>
      <c r="P183" s="167"/>
      <c r="Q183" s="167"/>
      <c r="R183" s="167"/>
      <c r="S183" s="167"/>
      <c r="T183" s="168"/>
      <c r="AT183" s="162" t="s">
        <v>146</v>
      </c>
      <c r="AU183" s="162" t="s">
        <v>144</v>
      </c>
      <c r="AV183" s="14" t="s">
        <v>84</v>
      </c>
      <c r="AW183" s="14" t="s">
        <v>36</v>
      </c>
      <c r="AX183" s="14" t="s">
        <v>82</v>
      </c>
      <c r="AY183" s="162" t="s">
        <v>134</v>
      </c>
    </row>
    <row r="184" spans="1:65" s="2" customFormat="1" ht="55.5" customHeight="1">
      <c r="A184" s="34"/>
      <c r="B184" s="139"/>
      <c r="C184" s="140" t="s">
        <v>279</v>
      </c>
      <c r="D184" s="140" t="s">
        <v>138</v>
      </c>
      <c r="E184" s="141" t="s">
        <v>280</v>
      </c>
      <c r="F184" s="142" t="s">
        <v>281</v>
      </c>
      <c r="G184" s="143" t="s">
        <v>190</v>
      </c>
      <c r="H184" s="144">
        <v>808.5</v>
      </c>
      <c r="I184" s="145"/>
      <c r="J184" s="146">
        <f>ROUND(I184*H184,2)</f>
        <v>0</v>
      </c>
      <c r="K184" s="142" t="s">
        <v>142</v>
      </c>
      <c r="L184" s="35"/>
      <c r="M184" s="147" t="s">
        <v>3</v>
      </c>
      <c r="N184" s="148" t="s">
        <v>45</v>
      </c>
      <c r="O184" s="55"/>
      <c r="P184" s="149">
        <f>O184*H184</f>
        <v>0</v>
      </c>
      <c r="Q184" s="149">
        <v>0</v>
      </c>
      <c r="R184" s="149">
        <f>Q184*H184</f>
        <v>0</v>
      </c>
      <c r="S184" s="149">
        <v>0</v>
      </c>
      <c r="T184" s="150">
        <f>S184*H184</f>
        <v>0</v>
      </c>
      <c r="U184" s="34"/>
      <c r="V184" s="34"/>
      <c r="W184" s="34"/>
      <c r="X184" s="34"/>
      <c r="Y184" s="34"/>
      <c r="Z184" s="34"/>
      <c r="AA184" s="34"/>
      <c r="AB184" s="34"/>
      <c r="AC184" s="34"/>
      <c r="AD184" s="34"/>
      <c r="AE184" s="34"/>
      <c r="AR184" s="151" t="s">
        <v>143</v>
      </c>
      <c r="AT184" s="151" t="s">
        <v>138</v>
      </c>
      <c r="AU184" s="151" t="s">
        <v>144</v>
      </c>
      <c r="AY184" s="19" t="s">
        <v>134</v>
      </c>
      <c r="BE184" s="152">
        <f>IF(N184="základní",J184,0)</f>
        <v>0</v>
      </c>
      <c r="BF184" s="152">
        <f>IF(N184="snížená",J184,0)</f>
        <v>0</v>
      </c>
      <c r="BG184" s="152">
        <f>IF(N184="zákl. přenesená",J184,0)</f>
        <v>0</v>
      </c>
      <c r="BH184" s="152">
        <f>IF(N184="sníž. přenesená",J184,0)</f>
        <v>0</v>
      </c>
      <c r="BI184" s="152">
        <f>IF(N184="nulová",J184,0)</f>
        <v>0</v>
      </c>
      <c r="BJ184" s="19" t="s">
        <v>82</v>
      </c>
      <c r="BK184" s="152">
        <f>ROUND(I184*H184,2)</f>
        <v>0</v>
      </c>
      <c r="BL184" s="19" t="s">
        <v>143</v>
      </c>
      <c r="BM184" s="151" t="s">
        <v>282</v>
      </c>
    </row>
    <row r="185" spans="1:65" s="13" customFormat="1">
      <c r="B185" s="153"/>
      <c r="D185" s="154" t="s">
        <v>146</v>
      </c>
      <c r="E185" s="155" t="s">
        <v>3</v>
      </c>
      <c r="F185" s="156" t="s">
        <v>283</v>
      </c>
      <c r="H185" s="155" t="s">
        <v>3</v>
      </c>
      <c r="I185" s="157"/>
      <c r="L185" s="153"/>
      <c r="M185" s="158"/>
      <c r="N185" s="159"/>
      <c r="O185" s="159"/>
      <c r="P185" s="159"/>
      <c r="Q185" s="159"/>
      <c r="R185" s="159"/>
      <c r="S185" s="159"/>
      <c r="T185" s="160"/>
      <c r="AT185" s="155" t="s">
        <v>146</v>
      </c>
      <c r="AU185" s="155" t="s">
        <v>144</v>
      </c>
      <c r="AV185" s="13" t="s">
        <v>82</v>
      </c>
      <c r="AW185" s="13" t="s">
        <v>36</v>
      </c>
      <c r="AX185" s="13" t="s">
        <v>74</v>
      </c>
      <c r="AY185" s="155" t="s">
        <v>134</v>
      </c>
    </row>
    <row r="186" spans="1:65" s="14" customFormat="1" ht="22.5">
      <c r="B186" s="161"/>
      <c r="D186" s="154" t="s">
        <v>146</v>
      </c>
      <c r="E186" s="162" t="s">
        <v>3</v>
      </c>
      <c r="F186" s="163" t="s">
        <v>274</v>
      </c>
      <c r="H186" s="164">
        <v>808.5</v>
      </c>
      <c r="I186" s="165"/>
      <c r="L186" s="161"/>
      <c r="M186" s="166"/>
      <c r="N186" s="167"/>
      <c r="O186" s="167"/>
      <c r="P186" s="167"/>
      <c r="Q186" s="167"/>
      <c r="R186" s="167"/>
      <c r="S186" s="167"/>
      <c r="T186" s="168"/>
      <c r="AT186" s="162" t="s">
        <v>146</v>
      </c>
      <c r="AU186" s="162" t="s">
        <v>144</v>
      </c>
      <c r="AV186" s="14" t="s">
        <v>84</v>
      </c>
      <c r="AW186" s="14" t="s">
        <v>36</v>
      </c>
      <c r="AX186" s="14" t="s">
        <v>82</v>
      </c>
      <c r="AY186" s="162" t="s">
        <v>134</v>
      </c>
    </row>
    <row r="187" spans="1:65" s="2" customFormat="1" ht="36">
      <c r="A187" s="34"/>
      <c r="B187" s="139"/>
      <c r="C187" s="140" t="s">
        <v>284</v>
      </c>
      <c r="D187" s="140" t="s">
        <v>138</v>
      </c>
      <c r="E187" s="141" t="s">
        <v>285</v>
      </c>
      <c r="F187" s="142" t="s">
        <v>286</v>
      </c>
      <c r="G187" s="143" t="s">
        <v>190</v>
      </c>
      <c r="H187" s="144">
        <v>808.5</v>
      </c>
      <c r="I187" s="145"/>
      <c r="J187" s="146">
        <f>ROUND(I187*H187,2)</f>
        <v>0</v>
      </c>
      <c r="K187" s="142" t="s">
        <v>142</v>
      </c>
      <c r="L187" s="35"/>
      <c r="M187" s="147" t="s">
        <v>3</v>
      </c>
      <c r="N187" s="148" t="s">
        <v>45</v>
      </c>
      <c r="O187" s="55"/>
      <c r="P187" s="149">
        <f>O187*H187</f>
        <v>0</v>
      </c>
      <c r="Q187" s="149">
        <v>0</v>
      </c>
      <c r="R187" s="149">
        <f>Q187*H187</f>
        <v>0</v>
      </c>
      <c r="S187" s="149">
        <v>0</v>
      </c>
      <c r="T187" s="150">
        <f>S187*H187</f>
        <v>0</v>
      </c>
      <c r="U187" s="34"/>
      <c r="V187" s="34"/>
      <c r="W187" s="34"/>
      <c r="X187" s="34"/>
      <c r="Y187" s="34"/>
      <c r="Z187" s="34"/>
      <c r="AA187" s="34"/>
      <c r="AB187" s="34"/>
      <c r="AC187" s="34"/>
      <c r="AD187" s="34"/>
      <c r="AE187" s="34"/>
      <c r="AR187" s="151" t="s">
        <v>143</v>
      </c>
      <c r="AT187" s="151" t="s">
        <v>138</v>
      </c>
      <c r="AU187" s="151" t="s">
        <v>144</v>
      </c>
      <c r="AY187" s="19" t="s">
        <v>134</v>
      </c>
      <c r="BE187" s="152">
        <f>IF(N187="základní",J187,0)</f>
        <v>0</v>
      </c>
      <c r="BF187" s="152">
        <f>IF(N187="snížená",J187,0)</f>
        <v>0</v>
      </c>
      <c r="BG187" s="152">
        <f>IF(N187="zákl. přenesená",J187,0)</f>
        <v>0</v>
      </c>
      <c r="BH187" s="152">
        <f>IF(N187="sníž. přenesená",J187,0)</f>
        <v>0</v>
      </c>
      <c r="BI187" s="152">
        <f>IF(N187="nulová",J187,0)</f>
        <v>0</v>
      </c>
      <c r="BJ187" s="19" t="s">
        <v>82</v>
      </c>
      <c r="BK187" s="152">
        <f>ROUND(I187*H187,2)</f>
        <v>0</v>
      </c>
      <c r="BL187" s="19" t="s">
        <v>143</v>
      </c>
      <c r="BM187" s="151" t="s">
        <v>287</v>
      </c>
    </row>
    <row r="188" spans="1:65" s="14" customFormat="1" ht="22.5">
      <c r="B188" s="161"/>
      <c r="D188" s="154" t="s">
        <v>146</v>
      </c>
      <c r="E188" s="162" t="s">
        <v>3</v>
      </c>
      <c r="F188" s="163" t="s">
        <v>274</v>
      </c>
      <c r="H188" s="164">
        <v>808.5</v>
      </c>
      <c r="I188" s="165"/>
      <c r="L188" s="161"/>
      <c r="M188" s="166"/>
      <c r="N188" s="167"/>
      <c r="O188" s="167"/>
      <c r="P188" s="167"/>
      <c r="Q188" s="167"/>
      <c r="R188" s="167"/>
      <c r="S188" s="167"/>
      <c r="T188" s="168"/>
      <c r="AT188" s="162" t="s">
        <v>146</v>
      </c>
      <c r="AU188" s="162" t="s">
        <v>144</v>
      </c>
      <c r="AV188" s="14" t="s">
        <v>84</v>
      </c>
      <c r="AW188" s="14" t="s">
        <v>36</v>
      </c>
      <c r="AX188" s="14" t="s">
        <v>82</v>
      </c>
      <c r="AY188" s="162" t="s">
        <v>134</v>
      </c>
    </row>
    <row r="189" spans="1:65" s="2" customFormat="1" ht="16.5" customHeight="1">
      <c r="A189" s="34"/>
      <c r="B189" s="139"/>
      <c r="C189" s="185" t="s">
        <v>288</v>
      </c>
      <c r="D189" s="185" t="s">
        <v>214</v>
      </c>
      <c r="E189" s="186" t="s">
        <v>289</v>
      </c>
      <c r="F189" s="187" t="s">
        <v>290</v>
      </c>
      <c r="G189" s="188" t="s">
        <v>291</v>
      </c>
      <c r="H189" s="189">
        <v>12.128</v>
      </c>
      <c r="I189" s="190"/>
      <c r="J189" s="191">
        <f>ROUND(I189*H189,2)</f>
        <v>0</v>
      </c>
      <c r="K189" s="187" t="s">
        <v>142</v>
      </c>
      <c r="L189" s="192"/>
      <c r="M189" s="193" t="s">
        <v>3</v>
      </c>
      <c r="N189" s="194" t="s">
        <v>45</v>
      </c>
      <c r="O189" s="55"/>
      <c r="P189" s="149">
        <f>O189*H189</f>
        <v>0</v>
      </c>
      <c r="Q189" s="149">
        <v>1E-3</v>
      </c>
      <c r="R189" s="149">
        <f>Q189*H189</f>
        <v>1.2128E-2</v>
      </c>
      <c r="S189" s="149">
        <v>0</v>
      </c>
      <c r="T189" s="150">
        <f>S189*H189</f>
        <v>0</v>
      </c>
      <c r="U189" s="34"/>
      <c r="V189" s="34"/>
      <c r="W189" s="34"/>
      <c r="X189" s="34"/>
      <c r="Y189" s="34"/>
      <c r="Z189" s="34"/>
      <c r="AA189" s="34"/>
      <c r="AB189" s="34"/>
      <c r="AC189" s="34"/>
      <c r="AD189" s="34"/>
      <c r="AE189" s="34"/>
      <c r="AR189" s="151" t="s">
        <v>187</v>
      </c>
      <c r="AT189" s="151" t="s">
        <v>214</v>
      </c>
      <c r="AU189" s="151" t="s">
        <v>144</v>
      </c>
      <c r="AY189" s="19" t="s">
        <v>134</v>
      </c>
      <c r="BE189" s="152">
        <f>IF(N189="základní",J189,0)</f>
        <v>0</v>
      </c>
      <c r="BF189" s="152">
        <f>IF(N189="snížená",J189,0)</f>
        <v>0</v>
      </c>
      <c r="BG189" s="152">
        <f>IF(N189="zákl. přenesená",J189,0)</f>
        <v>0</v>
      </c>
      <c r="BH189" s="152">
        <f>IF(N189="sníž. přenesená",J189,0)</f>
        <v>0</v>
      </c>
      <c r="BI189" s="152">
        <f>IF(N189="nulová",J189,0)</f>
        <v>0</v>
      </c>
      <c r="BJ189" s="19" t="s">
        <v>82</v>
      </c>
      <c r="BK189" s="152">
        <f>ROUND(I189*H189,2)</f>
        <v>0</v>
      </c>
      <c r="BL189" s="19" t="s">
        <v>143</v>
      </c>
      <c r="BM189" s="151" t="s">
        <v>292</v>
      </c>
    </row>
    <row r="190" spans="1:65" s="13" customFormat="1">
      <c r="B190" s="153"/>
      <c r="D190" s="154" t="s">
        <v>146</v>
      </c>
      <c r="E190" s="155" t="s">
        <v>3</v>
      </c>
      <c r="F190" s="156" t="s">
        <v>293</v>
      </c>
      <c r="H190" s="155" t="s">
        <v>3</v>
      </c>
      <c r="I190" s="157"/>
      <c r="L190" s="153"/>
      <c r="M190" s="158"/>
      <c r="N190" s="159"/>
      <c r="O190" s="159"/>
      <c r="P190" s="159"/>
      <c r="Q190" s="159"/>
      <c r="R190" s="159"/>
      <c r="S190" s="159"/>
      <c r="T190" s="160"/>
      <c r="AT190" s="155" t="s">
        <v>146</v>
      </c>
      <c r="AU190" s="155" t="s">
        <v>144</v>
      </c>
      <c r="AV190" s="13" t="s">
        <v>82</v>
      </c>
      <c r="AW190" s="13" t="s">
        <v>36</v>
      </c>
      <c r="AX190" s="13" t="s">
        <v>74</v>
      </c>
      <c r="AY190" s="155" t="s">
        <v>134</v>
      </c>
    </row>
    <row r="191" spans="1:65" s="14" customFormat="1">
      <c r="B191" s="161"/>
      <c r="D191" s="154" t="s">
        <v>146</v>
      </c>
      <c r="E191" s="162" t="s">
        <v>3</v>
      </c>
      <c r="F191" s="163" t="s">
        <v>294</v>
      </c>
      <c r="H191" s="164">
        <v>12.128</v>
      </c>
      <c r="I191" s="165"/>
      <c r="L191" s="161"/>
      <c r="M191" s="166"/>
      <c r="N191" s="167"/>
      <c r="O191" s="167"/>
      <c r="P191" s="167"/>
      <c r="Q191" s="167"/>
      <c r="R191" s="167"/>
      <c r="S191" s="167"/>
      <c r="T191" s="168"/>
      <c r="AT191" s="162" t="s">
        <v>146</v>
      </c>
      <c r="AU191" s="162" t="s">
        <v>144</v>
      </c>
      <c r="AV191" s="14" t="s">
        <v>84</v>
      </c>
      <c r="AW191" s="14" t="s">
        <v>36</v>
      </c>
      <c r="AX191" s="14" t="s">
        <v>82</v>
      </c>
      <c r="AY191" s="162" t="s">
        <v>134</v>
      </c>
    </row>
    <row r="192" spans="1:65" s="2" customFormat="1" ht="24">
      <c r="A192" s="34"/>
      <c r="B192" s="139"/>
      <c r="C192" s="140" t="s">
        <v>295</v>
      </c>
      <c r="D192" s="140" t="s">
        <v>138</v>
      </c>
      <c r="E192" s="141" t="s">
        <v>296</v>
      </c>
      <c r="F192" s="142" t="s">
        <v>297</v>
      </c>
      <c r="G192" s="143" t="s">
        <v>190</v>
      </c>
      <c r="H192" s="144">
        <v>808.5</v>
      </c>
      <c r="I192" s="145"/>
      <c r="J192" s="146">
        <f>ROUND(I192*H192,2)</f>
        <v>0</v>
      </c>
      <c r="K192" s="142" t="s">
        <v>142</v>
      </c>
      <c r="L192" s="35"/>
      <c r="M192" s="147" t="s">
        <v>3</v>
      </c>
      <c r="N192" s="148" t="s">
        <v>45</v>
      </c>
      <c r="O192" s="55"/>
      <c r="P192" s="149">
        <f>O192*H192</f>
        <v>0</v>
      </c>
      <c r="Q192" s="149">
        <v>0</v>
      </c>
      <c r="R192" s="149">
        <f>Q192*H192</f>
        <v>0</v>
      </c>
      <c r="S192" s="149">
        <v>0</v>
      </c>
      <c r="T192" s="150">
        <f>S192*H192</f>
        <v>0</v>
      </c>
      <c r="U192" s="34"/>
      <c r="V192" s="34"/>
      <c r="W192" s="34"/>
      <c r="X192" s="34"/>
      <c r="Y192" s="34"/>
      <c r="Z192" s="34"/>
      <c r="AA192" s="34"/>
      <c r="AB192" s="34"/>
      <c r="AC192" s="34"/>
      <c r="AD192" s="34"/>
      <c r="AE192" s="34"/>
      <c r="AR192" s="151" t="s">
        <v>143</v>
      </c>
      <c r="AT192" s="151" t="s">
        <v>138</v>
      </c>
      <c r="AU192" s="151" t="s">
        <v>144</v>
      </c>
      <c r="AY192" s="19" t="s">
        <v>134</v>
      </c>
      <c r="BE192" s="152">
        <f>IF(N192="základní",J192,0)</f>
        <v>0</v>
      </c>
      <c r="BF192" s="152">
        <f>IF(N192="snížená",J192,0)</f>
        <v>0</v>
      </c>
      <c r="BG192" s="152">
        <f>IF(N192="zákl. přenesená",J192,0)</f>
        <v>0</v>
      </c>
      <c r="BH192" s="152">
        <f>IF(N192="sníž. přenesená",J192,0)</f>
        <v>0</v>
      </c>
      <c r="BI192" s="152">
        <f>IF(N192="nulová",J192,0)</f>
        <v>0</v>
      </c>
      <c r="BJ192" s="19" t="s">
        <v>82</v>
      </c>
      <c r="BK192" s="152">
        <f>ROUND(I192*H192,2)</f>
        <v>0</v>
      </c>
      <c r="BL192" s="19" t="s">
        <v>143</v>
      </c>
      <c r="BM192" s="151" t="s">
        <v>298</v>
      </c>
    </row>
    <row r="193" spans="1:65" s="14" customFormat="1" ht="22.5">
      <c r="B193" s="161"/>
      <c r="D193" s="154" t="s">
        <v>146</v>
      </c>
      <c r="E193" s="162" t="s">
        <v>3</v>
      </c>
      <c r="F193" s="163" t="s">
        <v>274</v>
      </c>
      <c r="H193" s="164">
        <v>808.5</v>
      </c>
      <c r="I193" s="165"/>
      <c r="L193" s="161"/>
      <c r="M193" s="166"/>
      <c r="N193" s="167"/>
      <c r="O193" s="167"/>
      <c r="P193" s="167"/>
      <c r="Q193" s="167"/>
      <c r="R193" s="167"/>
      <c r="S193" s="167"/>
      <c r="T193" s="168"/>
      <c r="AT193" s="162" t="s">
        <v>146</v>
      </c>
      <c r="AU193" s="162" t="s">
        <v>144</v>
      </c>
      <c r="AV193" s="14" t="s">
        <v>84</v>
      </c>
      <c r="AW193" s="14" t="s">
        <v>36</v>
      </c>
      <c r="AX193" s="14" t="s">
        <v>82</v>
      </c>
      <c r="AY193" s="162" t="s">
        <v>134</v>
      </c>
    </row>
    <row r="194" spans="1:65" s="2" customFormat="1" ht="24">
      <c r="A194" s="34"/>
      <c r="B194" s="139"/>
      <c r="C194" s="140" t="s">
        <v>299</v>
      </c>
      <c r="D194" s="140" t="s">
        <v>138</v>
      </c>
      <c r="E194" s="141" t="s">
        <v>300</v>
      </c>
      <c r="F194" s="142" t="s">
        <v>301</v>
      </c>
      <c r="G194" s="143" t="s">
        <v>184</v>
      </c>
      <c r="H194" s="144">
        <v>0.04</v>
      </c>
      <c r="I194" s="145"/>
      <c r="J194" s="146">
        <f>ROUND(I194*H194,2)</f>
        <v>0</v>
      </c>
      <c r="K194" s="142" t="s">
        <v>142</v>
      </c>
      <c r="L194" s="35"/>
      <c r="M194" s="147" t="s">
        <v>3</v>
      </c>
      <c r="N194" s="148" t="s">
        <v>45</v>
      </c>
      <c r="O194" s="55"/>
      <c r="P194" s="149">
        <f>O194*H194</f>
        <v>0</v>
      </c>
      <c r="Q194" s="149">
        <v>0</v>
      </c>
      <c r="R194" s="149">
        <f>Q194*H194</f>
        <v>0</v>
      </c>
      <c r="S194" s="149">
        <v>0</v>
      </c>
      <c r="T194" s="150">
        <f>S194*H194</f>
        <v>0</v>
      </c>
      <c r="U194" s="34"/>
      <c r="V194" s="34"/>
      <c r="W194" s="34"/>
      <c r="X194" s="34"/>
      <c r="Y194" s="34"/>
      <c r="Z194" s="34"/>
      <c r="AA194" s="34"/>
      <c r="AB194" s="34"/>
      <c r="AC194" s="34"/>
      <c r="AD194" s="34"/>
      <c r="AE194" s="34"/>
      <c r="AR194" s="151" t="s">
        <v>143</v>
      </c>
      <c r="AT194" s="151" t="s">
        <v>138</v>
      </c>
      <c r="AU194" s="151" t="s">
        <v>144</v>
      </c>
      <c r="AY194" s="19" t="s">
        <v>134</v>
      </c>
      <c r="BE194" s="152">
        <f>IF(N194="základní",J194,0)</f>
        <v>0</v>
      </c>
      <c r="BF194" s="152">
        <f>IF(N194="snížená",J194,0)</f>
        <v>0</v>
      </c>
      <c r="BG194" s="152">
        <f>IF(N194="zákl. přenesená",J194,0)</f>
        <v>0</v>
      </c>
      <c r="BH194" s="152">
        <f>IF(N194="sníž. přenesená",J194,0)</f>
        <v>0</v>
      </c>
      <c r="BI194" s="152">
        <f>IF(N194="nulová",J194,0)</f>
        <v>0</v>
      </c>
      <c r="BJ194" s="19" t="s">
        <v>82</v>
      </c>
      <c r="BK194" s="152">
        <f>ROUND(I194*H194,2)</f>
        <v>0</v>
      </c>
      <c r="BL194" s="19" t="s">
        <v>143</v>
      </c>
      <c r="BM194" s="151" t="s">
        <v>302</v>
      </c>
    </row>
    <row r="195" spans="1:65" s="13" customFormat="1">
      <c r="B195" s="153"/>
      <c r="D195" s="154" t="s">
        <v>146</v>
      </c>
      <c r="E195" s="155" t="s">
        <v>3</v>
      </c>
      <c r="F195" s="156" t="s">
        <v>303</v>
      </c>
      <c r="H195" s="155" t="s">
        <v>3</v>
      </c>
      <c r="I195" s="157"/>
      <c r="L195" s="153"/>
      <c r="M195" s="158"/>
      <c r="N195" s="159"/>
      <c r="O195" s="159"/>
      <c r="P195" s="159"/>
      <c r="Q195" s="159"/>
      <c r="R195" s="159"/>
      <c r="S195" s="159"/>
      <c r="T195" s="160"/>
      <c r="AT195" s="155" t="s">
        <v>146</v>
      </c>
      <c r="AU195" s="155" t="s">
        <v>144</v>
      </c>
      <c r="AV195" s="13" t="s">
        <v>82</v>
      </c>
      <c r="AW195" s="13" t="s">
        <v>36</v>
      </c>
      <c r="AX195" s="13" t="s">
        <v>74</v>
      </c>
      <c r="AY195" s="155" t="s">
        <v>134</v>
      </c>
    </row>
    <row r="196" spans="1:65" s="14" customFormat="1">
      <c r="B196" s="161"/>
      <c r="D196" s="154" t="s">
        <v>146</v>
      </c>
      <c r="E196" s="162" t="s">
        <v>3</v>
      </c>
      <c r="F196" s="163" t="s">
        <v>304</v>
      </c>
      <c r="H196" s="164">
        <v>0.04</v>
      </c>
      <c r="I196" s="165"/>
      <c r="L196" s="161"/>
      <c r="M196" s="166"/>
      <c r="N196" s="167"/>
      <c r="O196" s="167"/>
      <c r="P196" s="167"/>
      <c r="Q196" s="167"/>
      <c r="R196" s="167"/>
      <c r="S196" s="167"/>
      <c r="T196" s="168"/>
      <c r="AT196" s="162" t="s">
        <v>146</v>
      </c>
      <c r="AU196" s="162" t="s">
        <v>144</v>
      </c>
      <c r="AV196" s="14" t="s">
        <v>84</v>
      </c>
      <c r="AW196" s="14" t="s">
        <v>36</v>
      </c>
      <c r="AX196" s="14" t="s">
        <v>82</v>
      </c>
      <c r="AY196" s="162" t="s">
        <v>134</v>
      </c>
    </row>
    <row r="197" spans="1:65" s="12" customFormat="1" ht="22.9" customHeight="1">
      <c r="B197" s="126"/>
      <c r="D197" s="127" t="s">
        <v>73</v>
      </c>
      <c r="E197" s="137" t="s">
        <v>144</v>
      </c>
      <c r="F197" s="137" t="s">
        <v>305</v>
      </c>
      <c r="I197" s="129"/>
      <c r="J197" s="138">
        <f>BK197</f>
        <v>0</v>
      </c>
      <c r="L197" s="126"/>
      <c r="M197" s="131"/>
      <c r="N197" s="132"/>
      <c r="O197" s="132"/>
      <c r="P197" s="133">
        <f>P198</f>
        <v>0</v>
      </c>
      <c r="Q197" s="132"/>
      <c r="R197" s="133">
        <f>R198</f>
        <v>30.935999999999996</v>
      </c>
      <c r="S197" s="132"/>
      <c r="T197" s="134">
        <f>T198</f>
        <v>0</v>
      </c>
      <c r="AR197" s="127" t="s">
        <v>82</v>
      </c>
      <c r="AT197" s="135" t="s">
        <v>73</v>
      </c>
      <c r="AU197" s="135" t="s">
        <v>82</v>
      </c>
      <c r="AY197" s="127" t="s">
        <v>134</v>
      </c>
      <c r="BK197" s="136">
        <f>BK198</f>
        <v>0</v>
      </c>
    </row>
    <row r="198" spans="1:65" s="12" customFormat="1" ht="20.85" customHeight="1">
      <c r="B198" s="126"/>
      <c r="D198" s="127" t="s">
        <v>73</v>
      </c>
      <c r="E198" s="137" t="s">
        <v>306</v>
      </c>
      <c r="F198" s="137" t="s">
        <v>307</v>
      </c>
      <c r="I198" s="129"/>
      <c r="J198" s="138">
        <f>BK198</f>
        <v>0</v>
      </c>
      <c r="L198" s="126"/>
      <c r="M198" s="131"/>
      <c r="N198" s="132"/>
      <c r="O198" s="132"/>
      <c r="P198" s="133">
        <f>SUM(P199:P200)</f>
        <v>0</v>
      </c>
      <c r="Q198" s="132"/>
      <c r="R198" s="133">
        <f>SUM(R199:R200)</f>
        <v>30.935999999999996</v>
      </c>
      <c r="S198" s="132"/>
      <c r="T198" s="134">
        <f>SUM(T199:T200)</f>
        <v>0</v>
      </c>
      <c r="AR198" s="127" t="s">
        <v>82</v>
      </c>
      <c r="AT198" s="135" t="s">
        <v>73</v>
      </c>
      <c r="AU198" s="135" t="s">
        <v>84</v>
      </c>
      <c r="AY198" s="127" t="s">
        <v>134</v>
      </c>
      <c r="BK198" s="136">
        <f>SUM(BK199:BK200)</f>
        <v>0</v>
      </c>
    </row>
    <row r="199" spans="1:65" s="2" customFormat="1" ht="55.5" customHeight="1">
      <c r="A199" s="34"/>
      <c r="B199" s="139"/>
      <c r="C199" s="140" t="s">
        <v>308</v>
      </c>
      <c r="D199" s="140" t="s">
        <v>138</v>
      </c>
      <c r="E199" s="141" t="s">
        <v>309</v>
      </c>
      <c r="F199" s="142" t="s">
        <v>310</v>
      </c>
      <c r="G199" s="143" t="s">
        <v>190</v>
      </c>
      <c r="H199" s="144">
        <v>30</v>
      </c>
      <c r="I199" s="145"/>
      <c r="J199" s="146">
        <f>ROUND(I199*H199,2)</f>
        <v>0</v>
      </c>
      <c r="K199" s="142" t="s">
        <v>142</v>
      </c>
      <c r="L199" s="35"/>
      <c r="M199" s="147" t="s">
        <v>3</v>
      </c>
      <c r="N199" s="148" t="s">
        <v>45</v>
      </c>
      <c r="O199" s="55"/>
      <c r="P199" s="149">
        <f>O199*H199</f>
        <v>0</v>
      </c>
      <c r="Q199" s="149">
        <v>1.0311999999999999</v>
      </c>
      <c r="R199" s="149">
        <f>Q199*H199</f>
        <v>30.935999999999996</v>
      </c>
      <c r="S199" s="149">
        <v>0</v>
      </c>
      <c r="T199" s="150">
        <f>S199*H199</f>
        <v>0</v>
      </c>
      <c r="U199" s="34"/>
      <c r="V199" s="34"/>
      <c r="W199" s="34"/>
      <c r="X199" s="34"/>
      <c r="Y199" s="34"/>
      <c r="Z199" s="34"/>
      <c r="AA199" s="34"/>
      <c r="AB199" s="34"/>
      <c r="AC199" s="34"/>
      <c r="AD199" s="34"/>
      <c r="AE199" s="34"/>
      <c r="AR199" s="151" t="s">
        <v>143</v>
      </c>
      <c r="AT199" s="151" t="s">
        <v>138</v>
      </c>
      <c r="AU199" s="151" t="s">
        <v>144</v>
      </c>
      <c r="AY199" s="19" t="s">
        <v>134</v>
      </c>
      <c r="BE199" s="152">
        <f>IF(N199="základní",J199,0)</f>
        <v>0</v>
      </c>
      <c r="BF199" s="152">
        <f>IF(N199="snížená",J199,0)</f>
        <v>0</v>
      </c>
      <c r="BG199" s="152">
        <f>IF(N199="zákl. přenesená",J199,0)</f>
        <v>0</v>
      </c>
      <c r="BH199" s="152">
        <f>IF(N199="sníž. přenesená",J199,0)</f>
        <v>0</v>
      </c>
      <c r="BI199" s="152">
        <f>IF(N199="nulová",J199,0)</f>
        <v>0</v>
      </c>
      <c r="BJ199" s="19" t="s">
        <v>82</v>
      </c>
      <c r="BK199" s="152">
        <f>ROUND(I199*H199,2)</f>
        <v>0</v>
      </c>
      <c r="BL199" s="19" t="s">
        <v>143</v>
      </c>
      <c r="BM199" s="151" t="s">
        <v>311</v>
      </c>
    </row>
    <row r="200" spans="1:65" s="14" customFormat="1">
      <c r="B200" s="161"/>
      <c r="D200" s="154" t="s">
        <v>146</v>
      </c>
      <c r="E200" s="162" t="s">
        <v>3</v>
      </c>
      <c r="F200" s="163" t="s">
        <v>312</v>
      </c>
      <c r="H200" s="164">
        <v>30</v>
      </c>
      <c r="I200" s="165"/>
      <c r="L200" s="161"/>
      <c r="M200" s="166"/>
      <c r="N200" s="167"/>
      <c r="O200" s="167"/>
      <c r="P200" s="167"/>
      <c r="Q200" s="167"/>
      <c r="R200" s="167"/>
      <c r="S200" s="167"/>
      <c r="T200" s="168"/>
      <c r="AT200" s="162" t="s">
        <v>146</v>
      </c>
      <c r="AU200" s="162" t="s">
        <v>144</v>
      </c>
      <c r="AV200" s="14" t="s">
        <v>84</v>
      </c>
      <c r="AW200" s="14" t="s">
        <v>36</v>
      </c>
      <c r="AX200" s="14" t="s">
        <v>82</v>
      </c>
      <c r="AY200" s="162" t="s">
        <v>134</v>
      </c>
    </row>
    <row r="201" spans="1:65" s="12" customFormat="1" ht="22.9" customHeight="1">
      <c r="B201" s="126"/>
      <c r="D201" s="127" t="s">
        <v>73</v>
      </c>
      <c r="E201" s="137" t="s">
        <v>171</v>
      </c>
      <c r="F201" s="137" t="s">
        <v>313</v>
      </c>
      <c r="I201" s="129"/>
      <c r="J201" s="138">
        <f>BK201</f>
        <v>0</v>
      </c>
      <c r="L201" s="126"/>
      <c r="M201" s="131"/>
      <c r="N201" s="132"/>
      <c r="O201" s="132"/>
      <c r="P201" s="133">
        <f>P202+P219+P232</f>
        <v>0</v>
      </c>
      <c r="Q201" s="132"/>
      <c r="R201" s="133">
        <f>R202+R219+R232</f>
        <v>385.53757999999999</v>
      </c>
      <c r="S201" s="132"/>
      <c r="T201" s="134">
        <f>T202+T219+T232</f>
        <v>0</v>
      </c>
      <c r="AR201" s="127" t="s">
        <v>82</v>
      </c>
      <c r="AT201" s="135" t="s">
        <v>73</v>
      </c>
      <c r="AU201" s="135" t="s">
        <v>82</v>
      </c>
      <c r="AY201" s="127" t="s">
        <v>134</v>
      </c>
      <c r="BK201" s="136">
        <f>BK202+BK219+BK232</f>
        <v>0</v>
      </c>
    </row>
    <row r="202" spans="1:65" s="12" customFormat="1" ht="20.85" customHeight="1">
      <c r="B202" s="126"/>
      <c r="D202" s="127" t="s">
        <v>73</v>
      </c>
      <c r="E202" s="137" t="s">
        <v>314</v>
      </c>
      <c r="F202" s="137" t="s">
        <v>315</v>
      </c>
      <c r="I202" s="129"/>
      <c r="J202" s="138">
        <f>BK202</f>
        <v>0</v>
      </c>
      <c r="L202" s="126"/>
      <c r="M202" s="131"/>
      <c r="N202" s="132"/>
      <c r="O202" s="132"/>
      <c r="P202" s="133">
        <f>SUM(P203:P218)</f>
        <v>0</v>
      </c>
      <c r="Q202" s="132"/>
      <c r="R202" s="133">
        <f>SUM(R203:R218)</f>
        <v>189.75700000000001</v>
      </c>
      <c r="S202" s="132"/>
      <c r="T202" s="134">
        <f>SUM(T203:T218)</f>
        <v>0</v>
      </c>
      <c r="AR202" s="127" t="s">
        <v>82</v>
      </c>
      <c r="AT202" s="135" t="s">
        <v>73</v>
      </c>
      <c r="AU202" s="135" t="s">
        <v>84</v>
      </c>
      <c r="AY202" s="127" t="s">
        <v>134</v>
      </c>
      <c r="BK202" s="136">
        <f>SUM(BK203:BK218)</f>
        <v>0</v>
      </c>
    </row>
    <row r="203" spans="1:65" s="2" customFormat="1" ht="24">
      <c r="A203" s="34"/>
      <c r="B203" s="139"/>
      <c r="C203" s="140" t="s">
        <v>316</v>
      </c>
      <c r="D203" s="140" t="s">
        <v>138</v>
      </c>
      <c r="E203" s="141" t="s">
        <v>317</v>
      </c>
      <c r="F203" s="142" t="s">
        <v>318</v>
      </c>
      <c r="G203" s="143" t="s">
        <v>190</v>
      </c>
      <c r="H203" s="144">
        <v>5421.6</v>
      </c>
      <c r="I203" s="145"/>
      <c r="J203" s="146">
        <f>ROUND(I203*H203,2)</f>
        <v>0</v>
      </c>
      <c r="K203" s="142" t="s">
        <v>142</v>
      </c>
      <c r="L203" s="35"/>
      <c r="M203" s="147" t="s">
        <v>3</v>
      </c>
      <c r="N203" s="148" t="s">
        <v>45</v>
      </c>
      <c r="O203" s="55"/>
      <c r="P203" s="149">
        <f>O203*H203</f>
        <v>0</v>
      </c>
      <c r="Q203" s="149">
        <v>0</v>
      </c>
      <c r="R203" s="149">
        <f>Q203*H203</f>
        <v>0</v>
      </c>
      <c r="S203" s="149">
        <v>0</v>
      </c>
      <c r="T203" s="150">
        <f>S203*H203</f>
        <v>0</v>
      </c>
      <c r="U203" s="34"/>
      <c r="V203" s="34"/>
      <c r="W203" s="34"/>
      <c r="X203" s="34"/>
      <c r="Y203" s="34"/>
      <c r="Z203" s="34"/>
      <c r="AA203" s="34"/>
      <c r="AB203" s="34"/>
      <c r="AC203" s="34"/>
      <c r="AD203" s="34"/>
      <c r="AE203" s="34"/>
      <c r="AR203" s="151" t="s">
        <v>143</v>
      </c>
      <c r="AT203" s="151" t="s">
        <v>138</v>
      </c>
      <c r="AU203" s="151" t="s">
        <v>144</v>
      </c>
      <c r="AY203" s="19" t="s">
        <v>134</v>
      </c>
      <c r="BE203" s="152">
        <f>IF(N203="základní",J203,0)</f>
        <v>0</v>
      </c>
      <c r="BF203" s="152">
        <f>IF(N203="snížená",J203,0)</f>
        <v>0</v>
      </c>
      <c r="BG203" s="152">
        <f>IF(N203="zákl. přenesená",J203,0)</f>
        <v>0</v>
      </c>
      <c r="BH203" s="152">
        <f>IF(N203="sníž. přenesená",J203,0)</f>
        <v>0</v>
      </c>
      <c r="BI203" s="152">
        <f>IF(N203="nulová",J203,0)</f>
        <v>0</v>
      </c>
      <c r="BJ203" s="19" t="s">
        <v>82</v>
      </c>
      <c r="BK203" s="152">
        <f>ROUND(I203*H203,2)</f>
        <v>0</v>
      </c>
      <c r="BL203" s="19" t="s">
        <v>143</v>
      </c>
      <c r="BM203" s="151" t="s">
        <v>319</v>
      </c>
    </row>
    <row r="204" spans="1:65" s="14" customFormat="1">
      <c r="B204" s="161"/>
      <c r="D204" s="154" t="s">
        <v>146</v>
      </c>
      <c r="E204" s="162" t="s">
        <v>3</v>
      </c>
      <c r="F204" s="163" t="s">
        <v>320</v>
      </c>
      <c r="H204" s="164">
        <v>5421.6</v>
      </c>
      <c r="I204" s="165"/>
      <c r="L204" s="161"/>
      <c r="M204" s="166"/>
      <c r="N204" s="167"/>
      <c r="O204" s="167"/>
      <c r="P204" s="167"/>
      <c r="Q204" s="167"/>
      <c r="R204" s="167"/>
      <c r="S204" s="167"/>
      <c r="T204" s="168"/>
      <c r="AT204" s="162" t="s">
        <v>146</v>
      </c>
      <c r="AU204" s="162" t="s">
        <v>144</v>
      </c>
      <c r="AV204" s="14" t="s">
        <v>84</v>
      </c>
      <c r="AW204" s="14" t="s">
        <v>36</v>
      </c>
      <c r="AX204" s="14" t="s">
        <v>82</v>
      </c>
      <c r="AY204" s="162" t="s">
        <v>134</v>
      </c>
    </row>
    <row r="205" spans="1:65" s="2" customFormat="1" ht="78" customHeight="1">
      <c r="A205" s="34"/>
      <c r="B205" s="139"/>
      <c r="C205" s="140" t="s">
        <v>321</v>
      </c>
      <c r="D205" s="140" t="s">
        <v>138</v>
      </c>
      <c r="E205" s="141" t="s">
        <v>322</v>
      </c>
      <c r="F205" s="142" t="s">
        <v>323</v>
      </c>
      <c r="G205" s="143" t="s">
        <v>190</v>
      </c>
      <c r="H205" s="144">
        <v>5421.6</v>
      </c>
      <c r="I205" s="145"/>
      <c r="J205" s="146">
        <f>ROUND(I205*H205,2)</f>
        <v>0</v>
      </c>
      <c r="K205" s="142" t="s">
        <v>142</v>
      </c>
      <c r="L205" s="35"/>
      <c r="M205" s="147" t="s">
        <v>3</v>
      </c>
      <c r="N205" s="148" t="s">
        <v>45</v>
      </c>
      <c r="O205" s="55"/>
      <c r="P205" s="149">
        <f>O205*H205</f>
        <v>0</v>
      </c>
      <c r="Q205" s="149">
        <v>0</v>
      </c>
      <c r="R205" s="149">
        <f>Q205*H205</f>
        <v>0</v>
      </c>
      <c r="S205" s="149">
        <v>0</v>
      </c>
      <c r="T205" s="150">
        <f>S205*H205</f>
        <v>0</v>
      </c>
      <c r="U205" s="34"/>
      <c r="V205" s="34"/>
      <c r="W205" s="34"/>
      <c r="X205" s="34"/>
      <c r="Y205" s="34"/>
      <c r="Z205" s="34"/>
      <c r="AA205" s="34"/>
      <c r="AB205" s="34"/>
      <c r="AC205" s="34"/>
      <c r="AD205" s="34"/>
      <c r="AE205" s="34"/>
      <c r="AR205" s="151" t="s">
        <v>143</v>
      </c>
      <c r="AT205" s="151" t="s">
        <v>138</v>
      </c>
      <c r="AU205" s="151" t="s">
        <v>144</v>
      </c>
      <c r="AY205" s="19" t="s">
        <v>134</v>
      </c>
      <c r="BE205" s="152">
        <f>IF(N205="základní",J205,0)</f>
        <v>0</v>
      </c>
      <c r="BF205" s="152">
        <f>IF(N205="snížená",J205,0)</f>
        <v>0</v>
      </c>
      <c r="BG205" s="152">
        <f>IF(N205="zákl. přenesená",J205,0)</f>
        <v>0</v>
      </c>
      <c r="BH205" s="152">
        <f>IF(N205="sníž. přenesená",J205,0)</f>
        <v>0</v>
      </c>
      <c r="BI205" s="152">
        <f>IF(N205="nulová",J205,0)</f>
        <v>0</v>
      </c>
      <c r="BJ205" s="19" t="s">
        <v>82</v>
      </c>
      <c r="BK205" s="152">
        <f>ROUND(I205*H205,2)</f>
        <v>0</v>
      </c>
      <c r="BL205" s="19" t="s">
        <v>143</v>
      </c>
      <c r="BM205" s="151" t="s">
        <v>324</v>
      </c>
    </row>
    <row r="206" spans="1:65" s="13" customFormat="1" ht="22.5">
      <c r="B206" s="153"/>
      <c r="D206" s="154" t="s">
        <v>146</v>
      </c>
      <c r="E206" s="155" t="s">
        <v>3</v>
      </c>
      <c r="F206" s="156" t="s">
        <v>325</v>
      </c>
      <c r="H206" s="155" t="s">
        <v>3</v>
      </c>
      <c r="I206" s="157"/>
      <c r="L206" s="153"/>
      <c r="M206" s="158"/>
      <c r="N206" s="159"/>
      <c r="O206" s="159"/>
      <c r="P206" s="159"/>
      <c r="Q206" s="159"/>
      <c r="R206" s="159"/>
      <c r="S206" s="159"/>
      <c r="T206" s="160"/>
      <c r="AT206" s="155" t="s">
        <v>146</v>
      </c>
      <c r="AU206" s="155" t="s">
        <v>144</v>
      </c>
      <c r="AV206" s="13" t="s">
        <v>82</v>
      </c>
      <c r="AW206" s="13" t="s">
        <v>36</v>
      </c>
      <c r="AX206" s="13" t="s">
        <v>74</v>
      </c>
      <c r="AY206" s="155" t="s">
        <v>134</v>
      </c>
    </row>
    <row r="207" spans="1:65" s="14" customFormat="1">
      <c r="B207" s="161"/>
      <c r="D207" s="154" t="s">
        <v>146</v>
      </c>
      <c r="E207" s="162" t="s">
        <v>3</v>
      </c>
      <c r="F207" s="163" t="s">
        <v>326</v>
      </c>
      <c r="H207" s="164">
        <v>5421.6</v>
      </c>
      <c r="I207" s="165"/>
      <c r="L207" s="161"/>
      <c r="M207" s="166"/>
      <c r="N207" s="167"/>
      <c r="O207" s="167"/>
      <c r="P207" s="167"/>
      <c r="Q207" s="167"/>
      <c r="R207" s="167"/>
      <c r="S207" s="167"/>
      <c r="T207" s="168"/>
      <c r="AT207" s="162" t="s">
        <v>146</v>
      </c>
      <c r="AU207" s="162" t="s">
        <v>144</v>
      </c>
      <c r="AV207" s="14" t="s">
        <v>84</v>
      </c>
      <c r="AW207" s="14" t="s">
        <v>36</v>
      </c>
      <c r="AX207" s="14" t="s">
        <v>82</v>
      </c>
      <c r="AY207" s="162" t="s">
        <v>134</v>
      </c>
    </row>
    <row r="208" spans="1:65" s="2" customFormat="1" ht="21.75" customHeight="1">
      <c r="A208" s="34"/>
      <c r="B208" s="139"/>
      <c r="C208" s="185" t="s">
        <v>327</v>
      </c>
      <c r="D208" s="185" t="s">
        <v>214</v>
      </c>
      <c r="E208" s="186" t="s">
        <v>328</v>
      </c>
      <c r="F208" s="187" t="s">
        <v>329</v>
      </c>
      <c r="G208" s="188" t="s">
        <v>184</v>
      </c>
      <c r="H208" s="189">
        <v>71.159000000000006</v>
      </c>
      <c r="I208" s="190"/>
      <c r="J208" s="191">
        <f>ROUND(I208*H208,2)</f>
        <v>0</v>
      </c>
      <c r="K208" s="187" t="s">
        <v>142</v>
      </c>
      <c r="L208" s="192"/>
      <c r="M208" s="193" t="s">
        <v>3</v>
      </c>
      <c r="N208" s="194" t="s">
        <v>45</v>
      </c>
      <c r="O208" s="55"/>
      <c r="P208" s="149">
        <f>O208*H208</f>
        <v>0</v>
      </c>
      <c r="Q208" s="149">
        <v>1</v>
      </c>
      <c r="R208" s="149">
        <f>Q208*H208</f>
        <v>71.159000000000006</v>
      </c>
      <c r="S208" s="149">
        <v>0</v>
      </c>
      <c r="T208" s="150">
        <f>S208*H208</f>
        <v>0</v>
      </c>
      <c r="U208" s="34"/>
      <c r="V208" s="34"/>
      <c r="W208" s="34"/>
      <c r="X208" s="34"/>
      <c r="Y208" s="34"/>
      <c r="Z208" s="34"/>
      <c r="AA208" s="34"/>
      <c r="AB208" s="34"/>
      <c r="AC208" s="34"/>
      <c r="AD208" s="34"/>
      <c r="AE208" s="34"/>
      <c r="AR208" s="151" t="s">
        <v>187</v>
      </c>
      <c r="AT208" s="151" t="s">
        <v>214</v>
      </c>
      <c r="AU208" s="151" t="s">
        <v>144</v>
      </c>
      <c r="AY208" s="19" t="s">
        <v>134</v>
      </c>
      <c r="BE208" s="152">
        <f>IF(N208="základní",J208,0)</f>
        <v>0</v>
      </c>
      <c r="BF208" s="152">
        <f>IF(N208="snížená",J208,0)</f>
        <v>0</v>
      </c>
      <c r="BG208" s="152">
        <f>IF(N208="zákl. přenesená",J208,0)</f>
        <v>0</v>
      </c>
      <c r="BH208" s="152">
        <f>IF(N208="sníž. přenesená",J208,0)</f>
        <v>0</v>
      </c>
      <c r="BI208" s="152">
        <f>IF(N208="nulová",J208,0)</f>
        <v>0</v>
      </c>
      <c r="BJ208" s="19" t="s">
        <v>82</v>
      </c>
      <c r="BK208" s="152">
        <f>ROUND(I208*H208,2)</f>
        <v>0</v>
      </c>
      <c r="BL208" s="19" t="s">
        <v>143</v>
      </c>
      <c r="BM208" s="151" t="s">
        <v>330</v>
      </c>
    </row>
    <row r="209" spans="1:65" s="13" customFormat="1">
      <c r="B209" s="153"/>
      <c r="D209" s="154" t="s">
        <v>146</v>
      </c>
      <c r="E209" s="155" t="s">
        <v>3</v>
      </c>
      <c r="F209" s="156" t="s">
        <v>331</v>
      </c>
      <c r="H209" s="155" t="s">
        <v>3</v>
      </c>
      <c r="I209" s="157"/>
      <c r="L209" s="153"/>
      <c r="M209" s="158"/>
      <c r="N209" s="159"/>
      <c r="O209" s="159"/>
      <c r="P209" s="159"/>
      <c r="Q209" s="159"/>
      <c r="R209" s="159"/>
      <c r="S209" s="159"/>
      <c r="T209" s="160"/>
      <c r="AT209" s="155" t="s">
        <v>146</v>
      </c>
      <c r="AU209" s="155" t="s">
        <v>144</v>
      </c>
      <c r="AV209" s="13" t="s">
        <v>82</v>
      </c>
      <c r="AW209" s="13" t="s">
        <v>36</v>
      </c>
      <c r="AX209" s="13" t="s">
        <v>74</v>
      </c>
      <c r="AY209" s="155" t="s">
        <v>134</v>
      </c>
    </row>
    <row r="210" spans="1:65" s="13" customFormat="1">
      <c r="B210" s="153"/>
      <c r="D210" s="154" t="s">
        <v>146</v>
      </c>
      <c r="E210" s="155" t="s">
        <v>3</v>
      </c>
      <c r="F210" s="156" t="s">
        <v>332</v>
      </c>
      <c r="H210" s="155" t="s">
        <v>3</v>
      </c>
      <c r="I210" s="157"/>
      <c r="L210" s="153"/>
      <c r="M210" s="158"/>
      <c r="N210" s="159"/>
      <c r="O210" s="159"/>
      <c r="P210" s="159"/>
      <c r="Q210" s="159"/>
      <c r="R210" s="159"/>
      <c r="S210" s="159"/>
      <c r="T210" s="160"/>
      <c r="AT210" s="155" t="s">
        <v>146</v>
      </c>
      <c r="AU210" s="155" t="s">
        <v>144</v>
      </c>
      <c r="AV210" s="13" t="s">
        <v>82</v>
      </c>
      <c r="AW210" s="13" t="s">
        <v>36</v>
      </c>
      <c r="AX210" s="13" t="s">
        <v>74</v>
      </c>
      <c r="AY210" s="155" t="s">
        <v>134</v>
      </c>
    </row>
    <row r="211" spans="1:65" s="13" customFormat="1" ht="22.5">
      <c r="B211" s="153"/>
      <c r="D211" s="154" t="s">
        <v>146</v>
      </c>
      <c r="E211" s="155" t="s">
        <v>3</v>
      </c>
      <c r="F211" s="156" t="s">
        <v>333</v>
      </c>
      <c r="H211" s="155" t="s">
        <v>3</v>
      </c>
      <c r="I211" s="157"/>
      <c r="L211" s="153"/>
      <c r="M211" s="158"/>
      <c r="N211" s="159"/>
      <c r="O211" s="159"/>
      <c r="P211" s="159"/>
      <c r="Q211" s="159"/>
      <c r="R211" s="159"/>
      <c r="S211" s="159"/>
      <c r="T211" s="160"/>
      <c r="AT211" s="155" t="s">
        <v>146</v>
      </c>
      <c r="AU211" s="155" t="s">
        <v>144</v>
      </c>
      <c r="AV211" s="13" t="s">
        <v>82</v>
      </c>
      <c r="AW211" s="13" t="s">
        <v>36</v>
      </c>
      <c r="AX211" s="13" t="s">
        <v>74</v>
      </c>
      <c r="AY211" s="155" t="s">
        <v>134</v>
      </c>
    </row>
    <row r="212" spans="1:65" s="14" customFormat="1">
      <c r="B212" s="161"/>
      <c r="D212" s="154" t="s">
        <v>146</v>
      </c>
      <c r="E212" s="162" t="s">
        <v>3</v>
      </c>
      <c r="F212" s="163" t="s">
        <v>334</v>
      </c>
      <c r="H212" s="164">
        <v>71.159000000000006</v>
      </c>
      <c r="I212" s="165"/>
      <c r="L212" s="161"/>
      <c r="M212" s="166"/>
      <c r="N212" s="167"/>
      <c r="O212" s="167"/>
      <c r="P212" s="167"/>
      <c r="Q212" s="167"/>
      <c r="R212" s="167"/>
      <c r="S212" s="167"/>
      <c r="T212" s="168"/>
      <c r="AT212" s="162" t="s">
        <v>146</v>
      </c>
      <c r="AU212" s="162" t="s">
        <v>144</v>
      </c>
      <c r="AV212" s="14" t="s">
        <v>84</v>
      </c>
      <c r="AW212" s="14" t="s">
        <v>36</v>
      </c>
      <c r="AX212" s="14" t="s">
        <v>82</v>
      </c>
      <c r="AY212" s="162" t="s">
        <v>134</v>
      </c>
    </row>
    <row r="213" spans="1:65" s="2" customFormat="1" ht="16.5" customHeight="1">
      <c r="A213" s="34"/>
      <c r="B213" s="139"/>
      <c r="C213" s="185" t="s">
        <v>335</v>
      </c>
      <c r="D213" s="185" t="s">
        <v>214</v>
      </c>
      <c r="E213" s="186" t="s">
        <v>336</v>
      </c>
      <c r="F213" s="187" t="s">
        <v>337</v>
      </c>
      <c r="G213" s="188" t="s">
        <v>184</v>
      </c>
      <c r="H213" s="189">
        <v>118.598</v>
      </c>
      <c r="I213" s="190"/>
      <c r="J213" s="191">
        <f>ROUND(I213*H213,2)</f>
        <v>0</v>
      </c>
      <c r="K213" s="187" t="s">
        <v>142</v>
      </c>
      <c r="L213" s="192"/>
      <c r="M213" s="193" t="s">
        <v>3</v>
      </c>
      <c r="N213" s="194" t="s">
        <v>45</v>
      </c>
      <c r="O213" s="55"/>
      <c r="P213" s="149">
        <f>O213*H213</f>
        <v>0</v>
      </c>
      <c r="Q213" s="149">
        <v>1</v>
      </c>
      <c r="R213" s="149">
        <f>Q213*H213</f>
        <v>118.598</v>
      </c>
      <c r="S213" s="149">
        <v>0</v>
      </c>
      <c r="T213" s="150">
        <f>S213*H213</f>
        <v>0</v>
      </c>
      <c r="U213" s="34"/>
      <c r="V213" s="34"/>
      <c r="W213" s="34"/>
      <c r="X213" s="34"/>
      <c r="Y213" s="34"/>
      <c r="Z213" s="34"/>
      <c r="AA213" s="34"/>
      <c r="AB213" s="34"/>
      <c r="AC213" s="34"/>
      <c r="AD213" s="34"/>
      <c r="AE213" s="34"/>
      <c r="AR213" s="151" t="s">
        <v>187</v>
      </c>
      <c r="AT213" s="151" t="s">
        <v>214</v>
      </c>
      <c r="AU213" s="151" t="s">
        <v>144</v>
      </c>
      <c r="AY213" s="19" t="s">
        <v>134</v>
      </c>
      <c r="BE213" s="152">
        <f>IF(N213="základní",J213,0)</f>
        <v>0</v>
      </c>
      <c r="BF213" s="152">
        <f>IF(N213="snížená",J213,0)</f>
        <v>0</v>
      </c>
      <c r="BG213" s="152">
        <f>IF(N213="zákl. přenesená",J213,0)</f>
        <v>0</v>
      </c>
      <c r="BH213" s="152">
        <f>IF(N213="sníž. přenesená",J213,0)</f>
        <v>0</v>
      </c>
      <c r="BI213" s="152">
        <f>IF(N213="nulová",J213,0)</f>
        <v>0</v>
      </c>
      <c r="BJ213" s="19" t="s">
        <v>82</v>
      </c>
      <c r="BK213" s="152">
        <f>ROUND(I213*H213,2)</f>
        <v>0</v>
      </c>
      <c r="BL213" s="19" t="s">
        <v>143</v>
      </c>
      <c r="BM213" s="151" t="s">
        <v>338</v>
      </c>
    </row>
    <row r="214" spans="1:65" s="2" customFormat="1" ht="19.5">
      <c r="A214" s="34"/>
      <c r="B214" s="35"/>
      <c r="C214" s="34"/>
      <c r="D214" s="154" t="s">
        <v>339</v>
      </c>
      <c r="E214" s="34"/>
      <c r="F214" s="195" t="s">
        <v>340</v>
      </c>
      <c r="G214" s="34"/>
      <c r="H214" s="34"/>
      <c r="I214" s="196"/>
      <c r="J214" s="34"/>
      <c r="K214" s="34"/>
      <c r="L214" s="35"/>
      <c r="M214" s="197"/>
      <c r="N214" s="198"/>
      <c r="O214" s="55"/>
      <c r="P214" s="55"/>
      <c r="Q214" s="55"/>
      <c r="R214" s="55"/>
      <c r="S214" s="55"/>
      <c r="T214" s="56"/>
      <c r="U214" s="34"/>
      <c r="V214" s="34"/>
      <c r="W214" s="34"/>
      <c r="X214" s="34"/>
      <c r="Y214" s="34"/>
      <c r="Z214" s="34"/>
      <c r="AA214" s="34"/>
      <c r="AB214" s="34"/>
      <c r="AC214" s="34"/>
      <c r="AD214" s="34"/>
      <c r="AE214" s="34"/>
      <c r="AT214" s="19" t="s">
        <v>339</v>
      </c>
      <c r="AU214" s="19" t="s">
        <v>144</v>
      </c>
    </row>
    <row r="215" spans="1:65" s="13" customFormat="1">
      <c r="B215" s="153"/>
      <c r="D215" s="154" t="s">
        <v>146</v>
      </c>
      <c r="E215" s="155" t="s">
        <v>3</v>
      </c>
      <c r="F215" s="156" t="s">
        <v>331</v>
      </c>
      <c r="H215" s="155" t="s">
        <v>3</v>
      </c>
      <c r="I215" s="157"/>
      <c r="L215" s="153"/>
      <c r="M215" s="158"/>
      <c r="N215" s="159"/>
      <c r="O215" s="159"/>
      <c r="P215" s="159"/>
      <c r="Q215" s="159"/>
      <c r="R215" s="159"/>
      <c r="S215" s="159"/>
      <c r="T215" s="160"/>
      <c r="AT215" s="155" t="s">
        <v>146</v>
      </c>
      <c r="AU215" s="155" t="s">
        <v>144</v>
      </c>
      <c r="AV215" s="13" t="s">
        <v>82</v>
      </c>
      <c r="AW215" s="13" t="s">
        <v>36</v>
      </c>
      <c r="AX215" s="13" t="s">
        <v>74</v>
      </c>
      <c r="AY215" s="155" t="s">
        <v>134</v>
      </c>
    </row>
    <row r="216" spans="1:65" s="13" customFormat="1">
      <c r="B216" s="153"/>
      <c r="D216" s="154" t="s">
        <v>146</v>
      </c>
      <c r="E216" s="155" t="s">
        <v>3</v>
      </c>
      <c r="F216" s="156" t="s">
        <v>341</v>
      </c>
      <c r="H216" s="155" t="s">
        <v>3</v>
      </c>
      <c r="I216" s="157"/>
      <c r="L216" s="153"/>
      <c r="M216" s="158"/>
      <c r="N216" s="159"/>
      <c r="O216" s="159"/>
      <c r="P216" s="159"/>
      <c r="Q216" s="159"/>
      <c r="R216" s="159"/>
      <c r="S216" s="159"/>
      <c r="T216" s="160"/>
      <c r="AT216" s="155" t="s">
        <v>146</v>
      </c>
      <c r="AU216" s="155" t="s">
        <v>144</v>
      </c>
      <c r="AV216" s="13" t="s">
        <v>82</v>
      </c>
      <c r="AW216" s="13" t="s">
        <v>36</v>
      </c>
      <c r="AX216" s="13" t="s">
        <v>74</v>
      </c>
      <c r="AY216" s="155" t="s">
        <v>134</v>
      </c>
    </row>
    <row r="217" spans="1:65" s="13" customFormat="1" ht="22.5">
      <c r="B217" s="153"/>
      <c r="D217" s="154" t="s">
        <v>146</v>
      </c>
      <c r="E217" s="155" t="s">
        <v>3</v>
      </c>
      <c r="F217" s="156" t="s">
        <v>333</v>
      </c>
      <c r="H217" s="155" t="s">
        <v>3</v>
      </c>
      <c r="I217" s="157"/>
      <c r="L217" s="153"/>
      <c r="M217" s="158"/>
      <c r="N217" s="159"/>
      <c r="O217" s="159"/>
      <c r="P217" s="159"/>
      <c r="Q217" s="159"/>
      <c r="R217" s="159"/>
      <c r="S217" s="159"/>
      <c r="T217" s="160"/>
      <c r="AT217" s="155" t="s">
        <v>146</v>
      </c>
      <c r="AU217" s="155" t="s">
        <v>144</v>
      </c>
      <c r="AV217" s="13" t="s">
        <v>82</v>
      </c>
      <c r="AW217" s="13" t="s">
        <v>36</v>
      </c>
      <c r="AX217" s="13" t="s">
        <v>74</v>
      </c>
      <c r="AY217" s="155" t="s">
        <v>134</v>
      </c>
    </row>
    <row r="218" spans="1:65" s="14" customFormat="1">
      <c r="B218" s="161"/>
      <c r="D218" s="154" t="s">
        <v>146</v>
      </c>
      <c r="E218" s="162" t="s">
        <v>3</v>
      </c>
      <c r="F218" s="163" t="s">
        <v>342</v>
      </c>
      <c r="H218" s="164">
        <v>118.598</v>
      </c>
      <c r="I218" s="165"/>
      <c r="L218" s="161"/>
      <c r="M218" s="166"/>
      <c r="N218" s="167"/>
      <c r="O218" s="167"/>
      <c r="P218" s="167"/>
      <c r="Q218" s="167"/>
      <c r="R218" s="167"/>
      <c r="S218" s="167"/>
      <c r="T218" s="168"/>
      <c r="AT218" s="162" t="s">
        <v>146</v>
      </c>
      <c r="AU218" s="162" t="s">
        <v>144</v>
      </c>
      <c r="AV218" s="14" t="s">
        <v>84</v>
      </c>
      <c r="AW218" s="14" t="s">
        <v>36</v>
      </c>
      <c r="AX218" s="14" t="s">
        <v>82</v>
      </c>
      <c r="AY218" s="162" t="s">
        <v>134</v>
      </c>
    </row>
    <row r="219" spans="1:65" s="12" customFormat="1" ht="20.85" customHeight="1">
      <c r="B219" s="126"/>
      <c r="D219" s="127" t="s">
        <v>73</v>
      </c>
      <c r="E219" s="137" t="s">
        <v>343</v>
      </c>
      <c r="F219" s="137" t="s">
        <v>344</v>
      </c>
      <c r="I219" s="129"/>
      <c r="J219" s="138">
        <f>BK219</f>
        <v>0</v>
      </c>
      <c r="L219" s="126"/>
      <c r="M219" s="131"/>
      <c r="N219" s="132"/>
      <c r="O219" s="132"/>
      <c r="P219" s="133">
        <f>SUM(P220:P231)</f>
        <v>0</v>
      </c>
      <c r="Q219" s="132"/>
      <c r="R219" s="133">
        <f>SUM(R220:R231)</f>
        <v>12.06808</v>
      </c>
      <c r="S219" s="132"/>
      <c r="T219" s="134">
        <f>SUM(T220:T231)</f>
        <v>0</v>
      </c>
      <c r="AR219" s="127" t="s">
        <v>82</v>
      </c>
      <c r="AT219" s="135" t="s">
        <v>73</v>
      </c>
      <c r="AU219" s="135" t="s">
        <v>84</v>
      </c>
      <c r="AY219" s="127" t="s">
        <v>134</v>
      </c>
      <c r="BK219" s="136">
        <f>SUM(BK220:BK231)</f>
        <v>0</v>
      </c>
    </row>
    <row r="220" spans="1:65" s="2" customFormat="1" ht="44.25" customHeight="1">
      <c r="A220" s="34"/>
      <c r="B220" s="139"/>
      <c r="C220" s="140" t="s">
        <v>345</v>
      </c>
      <c r="D220" s="140" t="s">
        <v>138</v>
      </c>
      <c r="E220" s="141" t="s">
        <v>346</v>
      </c>
      <c r="F220" s="142" t="s">
        <v>347</v>
      </c>
      <c r="G220" s="143" t="s">
        <v>190</v>
      </c>
      <c r="H220" s="144">
        <v>2008</v>
      </c>
      <c r="I220" s="145"/>
      <c r="J220" s="146">
        <f>ROUND(I220*H220,2)</f>
        <v>0</v>
      </c>
      <c r="K220" s="142" t="s">
        <v>142</v>
      </c>
      <c r="L220" s="35"/>
      <c r="M220" s="147" t="s">
        <v>3</v>
      </c>
      <c r="N220" s="148" t="s">
        <v>45</v>
      </c>
      <c r="O220" s="55"/>
      <c r="P220" s="149">
        <f>O220*H220</f>
        <v>0</v>
      </c>
      <c r="Q220" s="149">
        <v>0</v>
      </c>
      <c r="R220" s="149">
        <f>Q220*H220</f>
        <v>0</v>
      </c>
      <c r="S220" s="149">
        <v>0</v>
      </c>
      <c r="T220" s="150">
        <f>S220*H220</f>
        <v>0</v>
      </c>
      <c r="U220" s="34"/>
      <c r="V220" s="34"/>
      <c r="W220" s="34"/>
      <c r="X220" s="34"/>
      <c r="Y220" s="34"/>
      <c r="Z220" s="34"/>
      <c r="AA220" s="34"/>
      <c r="AB220" s="34"/>
      <c r="AC220" s="34"/>
      <c r="AD220" s="34"/>
      <c r="AE220" s="34"/>
      <c r="AR220" s="151" t="s">
        <v>143</v>
      </c>
      <c r="AT220" s="151" t="s">
        <v>138</v>
      </c>
      <c r="AU220" s="151" t="s">
        <v>144</v>
      </c>
      <c r="AY220" s="19" t="s">
        <v>134</v>
      </c>
      <c r="BE220" s="152">
        <f>IF(N220="základní",J220,0)</f>
        <v>0</v>
      </c>
      <c r="BF220" s="152">
        <f>IF(N220="snížená",J220,0)</f>
        <v>0</v>
      </c>
      <c r="BG220" s="152">
        <f>IF(N220="zákl. přenesená",J220,0)</f>
        <v>0</v>
      </c>
      <c r="BH220" s="152">
        <f>IF(N220="sníž. přenesená",J220,0)</f>
        <v>0</v>
      </c>
      <c r="BI220" s="152">
        <f>IF(N220="nulová",J220,0)</f>
        <v>0</v>
      </c>
      <c r="BJ220" s="19" t="s">
        <v>82</v>
      </c>
      <c r="BK220" s="152">
        <f>ROUND(I220*H220,2)</f>
        <v>0</v>
      </c>
      <c r="BL220" s="19" t="s">
        <v>143</v>
      </c>
      <c r="BM220" s="151" t="s">
        <v>348</v>
      </c>
    </row>
    <row r="221" spans="1:65" s="14" customFormat="1">
      <c r="B221" s="161"/>
      <c r="D221" s="154" t="s">
        <v>146</v>
      </c>
      <c r="E221" s="162" t="s">
        <v>3</v>
      </c>
      <c r="F221" s="163" t="s">
        <v>349</v>
      </c>
      <c r="H221" s="164">
        <v>2008</v>
      </c>
      <c r="I221" s="165"/>
      <c r="L221" s="161"/>
      <c r="M221" s="166"/>
      <c r="N221" s="167"/>
      <c r="O221" s="167"/>
      <c r="P221" s="167"/>
      <c r="Q221" s="167"/>
      <c r="R221" s="167"/>
      <c r="S221" s="167"/>
      <c r="T221" s="168"/>
      <c r="AT221" s="162" t="s">
        <v>146</v>
      </c>
      <c r="AU221" s="162" t="s">
        <v>144</v>
      </c>
      <c r="AV221" s="14" t="s">
        <v>84</v>
      </c>
      <c r="AW221" s="14" t="s">
        <v>36</v>
      </c>
      <c r="AX221" s="14" t="s">
        <v>82</v>
      </c>
      <c r="AY221" s="162" t="s">
        <v>134</v>
      </c>
    </row>
    <row r="222" spans="1:65" s="2" customFormat="1" ht="44.25" customHeight="1">
      <c r="A222" s="34"/>
      <c r="B222" s="139"/>
      <c r="C222" s="140" t="s">
        <v>350</v>
      </c>
      <c r="D222" s="140" t="s">
        <v>138</v>
      </c>
      <c r="E222" s="141" t="s">
        <v>351</v>
      </c>
      <c r="F222" s="142" t="s">
        <v>352</v>
      </c>
      <c r="G222" s="143" t="s">
        <v>190</v>
      </c>
      <c r="H222" s="144">
        <v>14</v>
      </c>
      <c r="I222" s="145"/>
      <c r="J222" s="146">
        <f>ROUND(I222*H222,2)</f>
        <v>0</v>
      </c>
      <c r="K222" s="142" t="s">
        <v>142</v>
      </c>
      <c r="L222" s="35"/>
      <c r="M222" s="147" t="s">
        <v>3</v>
      </c>
      <c r="N222" s="148" t="s">
        <v>45</v>
      </c>
      <c r="O222" s="55"/>
      <c r="P222" s="149">
        <f>O222*H222</f>
        <v>0</v>
      </c>
      <c r="Q222" s="149">
        <v>0</v>
      </c>
      <c r="R222" s="149">
        <f>Q222*H222</f>
        <v>0</v>
      </c>
      <c r="S222" s="149">
        <v>0</v>
      </c>
      <c r="T222" s="150">
        <f>S222*H222</f>
        <v>0</v>
      </c>
      <c r="U222" s="34"/>
      <c r="V222" s="34"/>
      <c r="W222" s="34"/>
      <c r="X222" s="34"/>
      <c r="Y222" s="34"/>
      <c r="Z222" s="34"/>
      <c r="AA222" s="34"/>
      <c r="AB222" s="34"/>
      <c r="AC222" s="34"/>
      <c r="AD222" s="34"/>
      <c r="AE222" s="34"/>
      <c r="AR222" s="151" t="s">
        <v>143</v>
      </c>
      <c r="AT222" s="151" t="s">
        <v>138</v>
      </c>
      <c r="AU222" s="151" t="s">
        <v>144</v>
      </c>
      <c r="AY222" s="19" t="s">
        <v>134</v>
      </c>
      <c r="BE222" s="152">
        <f>IF(N222="základní",J222,0)</f>
        <v>0</v>
      </c>
      <c r="BF222" s="152">
        <f>IF(N222="snížená",J222,0)</f>
        <v>0</v>
      </c>
      <c r="BG222" s="152">
        <f>IF(N222="zákl. přenesená",J222,0)</f>
        <v>0</v>
      </c>
      <c r="BH222" s="152">
        <f>IF(N222="sníž. přenesená",J222,0)</f>
        <v>0</v>
      </c>
      <c r="BI222" s="152">
        <f>IF(N222="nulová",J222,0)</f>
        <v>0</v>
      </c>
      <c r="BJ222" s="19" t="s">
        <v>82</v>
      </c>
      <c r="BK222" s="152">
        <f>ROUND(I222*H222,2)</f>
        <v>0</v>
      </c>
      <c r="BL222" s="19" t="s">
        <v>143</v>
      </c>
      <c r="BM222" s="151" t="s">
        <v>353</v>
      </c>
    </row>
    <row r="223" spans="1:65" s="14" customFormat="1">
      <c r="B223" s="161"/>
      <c r="D223" s="154" t="s">
        <v>146</v>
      </c>
      <c r="E223" s="162" t="s">
        <v>3</v>
      </c>
      <c r="F223" s="163" t="s">
        <v>354</v>
      </c>
      <c r="H223" s="164">
        <v>14</v>
      </c>
      <c r="I223" s="165"/>
      <c r="L223" s="161"/>
      <c r="M223" s="166"/>
      <c r="N223" s="167"/>
      <c r="O223" s="167"/>
      <c r="P223" s="167"/>
      <c r="Q223" s="167"/>
      <c r="R223" s="167"/>
      <c r="S223" s="167"/>
      <c r="T223" s="168"/>
      <c r="AT223" s="162" t="s">
        <v>146</v>
      </c>
      <c r="AU223" s="162" t="s">
        <v>144</v>
      </c>
      <c r="AV223" s="14" t="s">
        <v>84</v>
      </c>
      <c r="AW223" s="14" t="s">
        <v>36</v>
      </c>
      <c r="AX223" s="14" t="s">
        <v>82</v>
      </c>
      <c r="AY223" s="162" t="s">
        <v>134</v>
      </c>
    </row>
    <row r="224" spans="1:65" s="2" customFormat="1" ht="24">
      <c r="A224" s="34"/>
      <c r="B224" s="139"/>
      <c r="C224" s="140" t="s">
        <v>355</v>
      </c>
      <c r="D224" s="140" t="s">
        <v>138</v>
      </c>
      <c r="E224" s="141" t="s">
        <v>356</v>
      </c>
      <c r="F224" s="142" t="s">
        <v>357</v>
      </c>
      <c r="G224" s="143" t="s">
        <v>190</v>
      </c>
      <c r="H224" s="144">
        <v>2022</v>
      </c>
      <c r="I224" s="145"/>
      <c r="J224" s="146">
        <f>ROUND(I224*H224,2)</f>
        <v>0</v>
      </c>
      <c r="K224" s="142" t="s">
        <v>142</v>
      </c>
      <c r="L224" s="35"/>
      <c r="M224" s="147" t="s">
        <v>3</v>
      </c>
      <c r="N224" s="148" t="s">
        <v>45</v>
      </c>
      <c r="O224" s="55"/>
      <c r="P224" s="149">
        <f>O224*H224</f>
        <v>0</v>
      </c>
      <c r="Q224" s="149">
        <v>0</v>
      </c>
      <c r="R224" s="149">
        <f>Q224*H224</f>
        <v>0</v>
      </c>
      <c r="S224" s="149">
        <v>0</v>
      </c>
      <c r="T224" s="150">
        <f>S224*H224</f>
        <v>0</v>
      </c>
      <c r="U224" s="34"/>
      <c r="V224" s="34"/>
      <c r="W224" s="34"/>
      <c r="X224" s="34"/>
      <c r="Y224" s="34"/>
      <c r="Z224" s="34"/>
      <c r="AA224" s="34"/>
      <c r="AB224" s="34"/>
      <c r="AC224" s="34"/>
      <c r="AD224" s="34"/>
      <c r="AE224" s="34"/>
      <c r="AR224" s="151" t="s">
        <v>143</v>
      </c>
      <c r="AT224" s="151" t="s">
        <v>138</v>
      </c>
      <c r="AU224" s="151" t="s">
        <v>144</v>
      </c>
      <c r="AY224" s="19" t="s">
        <v>134</v>
      </c>
      <c r="BE224" s="152">
        <f>IF(N224="základní",J224,0)</f>
        <v>0</v>
      </c>
      <c r="BF224" s="152">
        <f>IF(N224="snížená",J224,0)</f>
        <v>0</v>
      </c>
      <c r="BG224" s="152">
        <f>IF(N224="zákl. přenesená",J224,0)</f>
        <v>0</v>
      </c>
      <c r="BH224" s="152">
        <f>IF(N224="sníž. přenesená",J224,0)</f>
        <v>0</v>
      </c>
      <c r="BI224" s="152">
        <f>IF(N224="nulová",J224,0)</f>
        <v>0</v>
      </c>
      <c r="BJ224" s="19" t="s">
        <v>82</v>
      </c>
      <c r="BK224" s="152">
        <f>ROUND(I224*H224,2)</f>
        <v>0</v>
      </c>
      <c r="BL224" s="19" t="s">
        <v>143</v>
      </c>
      <c r="BM224" s="151" t="s">
        <v>358</v>
      </c>
    </row>
    <row r="225" spans="1:65" s="14" customFormat="1">
      <c r="B225" s="161"/>
      <c r="D225" s="154" t="s">
        <v>146</v>
      </c>
      <c r="E225" s="162" t="s">
        <v>3</v>
      </c>
      <c r="F225" s="163" t="s">
        <v>349</v>
      </c>
      <c r="H225" s="164">
        <v>2008</v>
      </c>
      <c r="I225" s="165"/>
      <c r="L225" s="161"/>
      <c r="M225" s="166"/>
      <c r="N225" s="167"/>
      <c r="O225" s="167"/>
      <c r="P225" s="167"/>
      <c r="Q225" s="167"/>
      <c r="R225" s="167"/>
      <c r="S225" s="167"/>
      <c r="T225" s="168"/>
      <c r="AT225" s="162" t="s">
        <v>146</v>
      </c>
      <c r="AU225" s="162" t="s">
        <v>144</v>
      </c>
      <c r="AV225" s="14" t="s">
        <v>84</v>
      </c>
      <c r="AW225" s="14" t="s">
        <v>36</v>
      </c>
      <c r="AX225" s="14" t="s">
        <v>74</v>
      </c>
      <c r="AY225" s="162" t="s">
        <v>134</v>
      </c>
    </row>
    <row r="226" spans="1:65" s="14" customFormat="1">
      <c r="B226" s="161"/>
      <c r="D226" s="154" t="s">
        <v>146</v>
      </c>
      <c r="E226" s="162" t="s">
        <v>3</v>
      </c>
      <c r="F226" s="163" t="s">
        <v>354</v>
      </c>
      <c r="H226" s="164">
        <v>14</v>
      </c>
      <c r="I226" s="165"/>
      <c r="L226" s="161"/>
      <c r="M226" s="166"/>
      <c r="N226" s="167"/>
      <c r="O226" s="167"/>
      <c r="P226" s="167"/>
      <c r="Q226" s="167"/>
      <c r="R226" s="167"/>
      <c r="S226" s="167"/>
      <c r="T226" s="168"/>
      <c r="AT226" s="162" t="s">
        <v>146</v>
      </c>
      <c r="AU226" s="162" t="s">
        <v>144</v>
      </c>
      <c r="AV226" s="14" t="s">
        <v>84</v>
      </c>
      <c r="AW226" s="14" t="s">
        <v>36</v>
      </c>
      <c r="AX226" s="14" t="s">
        <v>74</v>
      </c>
      <c r="AY226" s="162" t="s">
        <v>134</v>
      </c>
    </row>
    <row r="227" spans="1:65" s="16" customFormat="1">
      <c r="B227" s="177"/>
      <c r="D227" s="154" t="s">
        <v>146</v>
      </c>
      <c r="E227" s="178" t="s">
        <v>3</v>
      </c>
      <c r="F227" s="179" t="s">
        <v>151</v>
      </c>
      <c r="H227" s="180">
        <v>2022</v>
      </c>
      <c r="I227" s="181"/>
      <c r="L227" s="177"/>
      <c r="M227" s="182"/>
      <c r="N227" s="183"/>
      <c r="O227" s="183"/>
      <c r="P227" s="183"/>
      <c r="Q227" s="183"/>
      <c r="R227" s="183"/>
      <c r="S227" s="183"/>
      <c r="T227" s="184"/>
      <c r="AT227" s="178" t="s">
        <v>146</v>
      </c>
      <c r="AU227" s="178" t="s">
        <v>144</v>
      </c>
      <c r="AV227" s="16" t="s">
        <v>143</v>
      </c>
      <c r="AW227" s="16" t="s">
        <v>36</v>
      </c>
      <c r="AX227" s="16" t="s">
        <v>82</v>
      </c>
      <c r="AY227" s="178" t="s">
        <v>134</v>
      </c>
    </row>
    <row r="228" spans="1:65" s="2" customFormat="1" ht="48">
      <c r="A228" s="34"/>
      <c r="B228" s="139"/>
      <c r="C228" s="140" t="s">
        <v>359</v>
      </c>
      <c r="D228" s="140" t="s">
        <v>138</v>
      </c>
      <c r="E228" s="141" t="s">
        <v>360</v>
      </c>
      <c r="F228" s="142" t="s">
        <v>361</v>
      </c>
      <c r="G228" s="143" t="s">
        <v>190</v>
      </c>
      <c r="H228" s="144">
        <v>2008</v>
      </c>
      <c r="I228" s="145"/>
      <c r="J228" s="146">
        <f>ROUND(I228*H228,2)</f>
        <v>0</v>
      </c>
      <c r="K228" s="142" t="s">
        <v>142</v>
      </c>
      <c r="L228" s="35"/>
      <c r="M228" s="147" t="s">
        <v>3</v>
      </c>
      <c r="N228" s="148" t="s">
        <v>45</v>
      </c>
      <c r="O228" s="55"/>
      <c r="P228" s="149">
        <f>O228*H228</f>
        <v>0</v>
      </c>
      <c r="Q228" s="149">
        <v>0</v>
      </c>
      <c r="R228" s="149">
        <f>Q228*H228</f>
        <v>0</v>
      </c>
      <c r="S228" s="149">
        <v>0</v>
      </c>
      <c r="T228" s="150">
        <f>S228*H228</f>
        <v>0</v>
      </c>
      <c r="U228" s="34"/>
      <c r="V228" s="34"/>
      <c r="W228" s="34"/>
      <c r="X228" s="34"/>
      <c r="Y228" s="34"/>
      <c r="Z228" s="34"/>
      <c r="AA228" s="34"/>
      <c r="AB228" s="34"/>
      <c r="AC228" s="34"/>
      <c r="AD228" s="34"/>
      <c r="AE228" s="34"/>
      <c r="AR228" s="151" t="s">
        <v>143</v>
      </c>
      <c r="AT228" s="151" t="s">
        <v>138</v>
      </c>
      <c r="AU228" s="151" t="s">
        <v>144</v>
      </c>
      <c r="AY228" s="19" t="s">
        <v>134</v>
      </c>
      <c r="BE228" s="152">
        <f>IF(N228="základní",J228,0)</f>
        <v>0</v>
      </c>
      <c r="BF228" s="152">
        <f>IF(N228="snížená",J228,0)</f>
        <v>0</v>
      </c>
      <c r="BG228" s="152">
        <f>IF(N228="zákl. přenesená",J228,0)</f>
        <v>0</v>
      </c>
      <c r="BH228" s="152">
        <f>IF(N228="sníž. přenesená",J228,0)</f>
        <v>0</v>
      </c>
      <c r="BI228" s="152">
        <f>IF(N228="nulová",J228,0)</f>
        <v>0</v>
      </c>
      <c r="BJ228" s="19" t="s">
        <v>82</v>
      </c>
      <c r="BK228" s="152">
        <f>ROUND(I228*H228,2)</f>
        <v>0</v>
      </c>
      <c r="BL228" s="19" t="s">
        <v>143</v>
      </c>
      <c r="BM228" s="151" t="s">
        <v>362</v>
      </c>
    </row>
    <row r="229" spans="1:65" s="14" customFormat="1">
      <c r="B229" s="161"/>
      <c r="D229" s="154" t="s">
        <v>146</v>
      </c>
      <c r="E229" s="162" t="s">
        <v>3</v>
      </c>
      <c r="F229" s="163" t="s">
        <v>349</v>
      </c>
      <c r="H229" s="164">
        <v>2008</v>
      </c>
      <c r="I229" s="165"/>
      <c r="L229" s="161"/>
      <c r="M229" s="166"/>
      <c r="N229" s="167"/>
      <c r="O229" s="167"/>
      <c r="P229" s="167"/>
      <c r="Q229" s="167"/>
      <c r="R229" s="167"/>
      <c r="S229" s="167"/>
      <c r="T229" s="168"/>
      <c r="AT229" s="162" t="s">
        <v>146</v>
      </c>
      <c r="AU229" s="162" t="s">
        <v>144</v>
      </c>
      <c r="AV229" s="14" t="s">
        <v>84</v>
      </c>
      <c r="AW229" s="14" t="s">
        <v>36</v>
      </c>
      <c r="AX229" s="14" t="s">
        <v>82</v>
      </c>
      <c r="AY229" s="162" t="s">
        <v>134</v>
      </c>
    </row>
    <row r="230" spans="1:65" s="2" customFormat="1" ht="24">
      <c r="A230" s="34"/>
      <c r="B230" s="139"/>
      <c r="C230" s="140" t="s">
        <v>363</v>
      </c>
      <c r="D230" s="140" t="s">
        <v>138</v>
      </c>
      <c r="E230" s="141" t="s">
        <v>364</v>
      </c>
      <c r="F230" s="142" t="s">
        <v>365</v>
      </c>
      <c r="G230" s="143" t="s">
        <v>190</v>
      </c>
      <c r="H230" s="144">
        <v>2008</v>
      </c>
      <c r="I230" s="145"/>
      <c r="J230" s="146">
        <f>ROUND(I230*H230,2)</f>
        <v>0</v>
      </c>
      <c r="K230" s="142" t="s">
        <v>142</v>
      </c>
      <c r="L230" s="35"/>
      <c r="M230" s="147" t="s">
        <v>3</v>
      </c>
      <c r="N230" s="148" t="s">
        <v>45</v>
      </c>
      <c r="O230" s="55"/>
      <c r="P230" s="149">
        <f>O230*H230</f>
        <v>0</v>
      </c>
      <c r="Q230" s="149">
        <v>6.0099999999999997E-3</v>
      </c>
      <c r="R230" s="149">
        <f>Q230*H230</f>
        <v>12.06808</v>
      </c>
      <c r="S230" s="149">
        <v>0</v>
      </c>
      <c r="T230" s="150">
        <f>S230*H230</f>
        <v>0</v>
      </c>
      <c r="U230" s="34"/>
      <c r="V230" s="34"/>
      <c r="W230" s="34"/>
      <c r="X230" s="34"/>
      <c r="Y230" s="34"/>
      <c r="Z230" s="34"/>
      <c r="AA230" s="34"/>
      <c r="AB230" s="34"/>
      <c r="AC230" s="34"/>
      <c r="AD230" s="34"/>
      <c r="AE230" s="34"/>
      <c r="AR230" s="151" t="s">
        <v>143</v>
      </c>
      <c r="AT230" s="151" t="s">
        <v>138</v>
      </c>
      <c r="AU230" s="151" t="s">
        <v>144</v>
      </c>
      <c r="AY230" s="19" t="s">
        <v>134</v>
      </c>
      <c r="BE230" s="152">
        <f>IF(N230="základní",J230,0)</f>
        <v>0</v>
      </c>
      <c r="BF230" s="152">
        <f>IF(N230="snížená",J230,0)</f>
        <v>0</v>
      </c>
      <c r="BG230" s="152">
        <f>IF(N230="zákl. přenesená",J230,0)</f>
        <v>0</v>
      </c>
      <c r="BH230" s="152">
        <f>IF(N230="sníž. přenesená",J230,0)</f>
        <v>0</v>
      </c>
      <c r="BI230" s="152">
        <f>IF(N230="nulová",J230,0)</f>
        <v>0</v>
      </c>
      <c r="BJ230" s="19" t="s">
        <v>82</v>
      </c>
      <c r="BK230" s="152">
        <f>ROUND(I230*H230,2)</f>
        <v>0</v>
      </c>
      <c r="BL230" s="19" t="s">
        <v>143</v>
      </c>
      <c r="BM230" s="151" t="s">
        <v>366</v>
      </c>
    </row>
    <row r="231" spans="1:65" s="14" customFormat="1">
      <c r="B231" s="161"/>
      <c r="D231" s="154" t="s">
        <v>146</v>
      </c>
      <c r="E231" s="162" t="s">
        <v>3</v>
      </c>
      <c r="F231" s="163" t="s">
        <v>349</v>
      </c>
      <c r="H231" s="164">
        <v>2008</v>
      </c>
      <c r="I231" s="165"/>
      <c r="L231" s="161"/>
      <c r="M231" s="166"/>
      <c r="N231" s="167"/>
      <c r="O231" s="167"/>
      <c r="P231" s="167"/>
      <c r="Q231" s="167"/>
      <c r="R231" s="167"/>
      <c r="S231" s="167"/>
      <c r="T231" s="168"/>
      <c r="AT231" s="162" t="s">
        <v>146</v>
      </c>
      <c r="AU231" s="162" t="s">
        <v>144</v>
      </c>
      <c r="AV231" s="14" t="s">
        <v>84</v>
      </c>
      <c r="AW231" s="14" t="s">
        <v>36</v>
      </c>
      <c r="AX231" s="14" t="s">
        <v>82</v>
      </c>
      <c r="AY231" s="162" t="s">
        <v>134</v>
      </c>
    </row>
    <row r="232" spans="1:65" s="12" customFormat="1" ht="20.85" customHeight="1">
      <c r="B232" s="126"/>
      <c r="D232" s="127" t="s">
        <v>73</v>
      </c>
      <c r="E232" s="137" t="s">
        <v>367</v>
      </c>
      <c r="F232" s="137" t="s">
        <v>368</v>
      </c>
      <c r="I232" s="129"/>
      <c r="J232" s="138">
        <f>BK232</f>
        <v>0</v>
      </c>
      <c r="L232" s="126"/>
      <c r="M232" s="131"/>
      <c r="N232" s="132"/>
      <c r="O232" s="132"/>
      <c r="P232" s="133">
        <f>SUM(P233:P234)</f>
        <v>0</v>
      </c>
      <c r="Q232" s="132"/>
      <c r="R232" s="133">
        <f>SUM(R233:R234)</f>
        <v>183.71249999999998</v>
      </c>
      <c r="S232" s="132"/>
      <c r="T232" s="134">
        <f>SUM(T233:T234)</f>
        <v>0</v>
      </c>
      <c r="AR232" s="127" t="s">
        <v>82</v>
      </c>
      <c r="AT232" s="135" t="s">
        <v>73</v>
      </c>
      <c r="AU232" s="135" t="s">
        <v>84</v>
      </c>
      <c r="AY232" s="127" t="s">
        <v>134</v>
      </c>
      <c r="BK232" s="136">
        <f>SUM(BK233:BK234)</f>
        <v>0</v>
      </c>
    </row>
    <row r="233" spans="1:65" s="2" customFormat="1" ht="36">
      <c r="A233" s="34"/>
      <c r="B233" s="139"/>
      <c r="C233" s="140" t="s">
        <v>369</v>
      </c>
      <c r="D233" s="140" t="s">
        <v>138</v>
      </c>
      <c r="E233" s="141" t="s">
        <v>370</v>
      </c>
      <c r="F233" s="142" t="s">
        <v>371</v>
      </c>
      <c r="G233" s="143" t="s">
        <v>190</v>
      </c>
      <c r="H233" s="144">
        <v>532.5</v>
      </c>
      <c r="I233" s="145"/>
      <c r="J233" s="146">
        <f>ROUND(I233*H233,2)</f>
        <v>0</v>
      </c>
      <c r="K233" s="142" t="s">
        <v>142</v>
      </c>
      <c r="L233" s="35"/>
      <c r="M233" s="147" t="s">
        <v>3</v>
      </c>
      <c r="N233" s="148" t="s">
        <v>45</v>
      </c>
      <c r="O233" s="55"/>
      <c r="P233" s="149">
        <f>O233*H233</f>
        <v>0</v>
      </c>
      <c r="Q233" s="149">
        <v>0.34499999999999997</v>
      </c>
      <c r="R233" s="149">
        <f>Q233*H233</f>
        <v>183.71249999999998</v>
      </c>
      <c r="S233" s="149">
        <v>0</v>
      </c>
      <c r="T233" s="150">
        <f>S233*H233</f>
        <v>0</v>
      </c>
      <c r="U233" s="34"/>
      <c r="V233" s="34"/>
      <c r="W233" s="34"/>
      <c r="X233" s="34"/>
      <c r="Y233" s="34"/>
      <c r="Z233" s="34"/>
      <c r="AA233" s="34"/>
      <c r="AB233" s="34"/>
      <c r="AC233" s="34"/>
      <c r="AD233" s="34"/>
      <c r="AE233" s="34"/>
      <c r="AR233" s="151" t="s">
        <v>143</v>
      </c>
      <c r="AT233" s="151" t="s">
        <v>138</v>
      </c>
      <c r="AU233" s="151" t="s">
        <v>144</v>
      </c>
      <c r="AY233" s="19" t="s">
        <v>134</v>
      </c>
      <c r="BE233" s="152">
        <f>IF(N233="základní",J233,0)</f>
        <v>0</v>
      </c>
      <c r="BF233" s="152">
        <f>IF(N233="snížená",J233,0)</f>
        <v>0</v>
      </c>
      <c r="BG233" s="152">
        <f>IF(N233="zákl. přenesená",J233,0)</f>
        <v>0</v>
      </c>
      <c r="BH233" s="152">
        <f>IF(N233="sníž. přenesená",J233,0)</f>
        <v>0</v>
      </c>
      <c r="BI233" s="152">
        <f>IF(N233="nulová",J233,0)</f>
        <v>0</v>
      </c>
      <c r="BJ233" s="19" t="s">
        <v>82</v>
      </c>
      <c r="BK233" s="152">
        <f>ROUND(I233*H233,2)</f>
        <v>0</v>
      </c>
      <c r="BL233" s="19" t="s">
        <v>143</v>
      </c>
      <c r="BM233" s="151" t="s">
        <v>372</v>
      </c>
    </row>
    <row r="234" spans="1:65" s="14" customFormat="1" ht="22.5">
      <c r="B234" s="161"/>
      <c r="D234" s="154" t="s">
        <v>146</v>
      </c>
      <c r="E234" s="162" t="s">
        <v>3</v>
      </c>
      <c r="F234" s="163" t="s">
        <v>373</v>
      </c>
      <c r="H234" s="164">
        <v>532.5</v>
      </c>
      <c r="I234" s="165"/>
      <c r="L234" s="161"/>
      <c r="M234" s="166"/>
      <c r="N234" s="167"/>
      <c r="O234" s="167"/>
      <c r="P234" s="167"/>
      <c r="Q234" s="167"/>
      <c r="R234" s="167"/>
      <c r="S234" s="167"/>
      <c r="T234" s="168"/>
      <c r="AT234" s="162" t="s">
        <v>146</v>
      </c>
      <c r="AU234" s="162" t="s">
        <v>144</v>
      </c>
      <c r="AV234" s="14" t="s">
        <v>84</v>
      </c>
      <c r="AW234" s="14" t="s">
        <v>36</v>
      </c>
      <c r="AX234" s="14" t="s">
        <v>82</v>
      </c>
      <c r="AY234" s="162" t="s">
        <v>134</v>
      </c>
    </row>
    <row r="235" spans="1:65" s="12" customFormat="1" ht="22.9" customHeight="1">
      <c r="B235" s="126"/>
      <c r="D235" s="127" t="s">
        <v>73</v>
      </c>
      <c r="E235" s="137" t="s">
        <v>187</v>
      </c>
      <c r="F235" s="137" t="s">
        <v>374</v>
      </c>
      <c r="I235" s="129"/>
      <c r="J235" s="138">
        <f>BK235</f>
        <v>0</v>
      </c>
      <c r="L235" s="126"/>
      <c r="M235" s="131"/>
      <c r="N235" s="132"/>
      <c r="O235" s="132"/>
      <c r="P235" s="133">
        <f>P236+P256+P284</f>
        <v>0</v>
      </c>
      <c r="Q235" s="132"/>
      <c r="R235" s="133">
        <f>R236+R256+R284</f>
        <v>648.65790144599998</v>
      </c>
      <c r="S235" s="132"/>
      <c r="T235" s="134">
        <f>T236+T256+T284</f>
        <v>0</v>
      </c>
      <c r="AR235" s="127" t="s">
        <v>82</v>
      </c>
      <c r="AT235" s="135" t="s">
        <v>73</v>
      </c>
      <c r="AU235" s="135" t="s">
        <v>82</v>
      </c>
      <c r="AY235" s="127" t="s">
        <v>134</v>
      </c>
      <c r="BK235" s="136">
        <f>BK236+BK256+BK284</f>
        <v>0</v>
      </c>
    </row>
    <row r="236" spans="1:65" s="12" customFormat="1" ht="20.85" customHeight="1">
      <c r="B236" s="126"/>
      <c r="D236" s="127" t="s">
        <v>73</v>
      </c>
      <c r="E236" s="137" t="s">
        <v>375</v>
      </c>
      <c r="F236" s="137" t="s">
        <v>376</v>
      </c>
      <c r="I236" s="129"/>
      <c r="J236" s="138">
        <f>BK236</f>
        <v>0</v>
      </c>
      <c r="L236" s="126"/>
      <c r="M236" s="131"/>
      <c r="N236" s="132"/>
      <c r="O236" s="132"/>
      <c r="P236" s="133">
        <f>SUM(P237:P255)</f>
        <v>0</v>
      </c>
      <c r="Q236" s="132"/>
      <c r="R236" s="133">
        <f>SUM(R237:R255)</f>
        <v>26.710880750000005</v>
      </c>
      <c r="S236" s="132"/>
      <c r="T236" s="134">
        <f>SUM(T237:T255)</f>
        <v>0</v>
      </c>
      <c r="AR236" s="127" t="s">
        <v>82</v>
      </c>
      <c r="AT236" s="135" t="s">
        <v>73</v>
      </c>
      <c r="AU236" s="135" t="s">
        <v>84</v>
      </c>
      <c r="AY236" s="127" t="s">
        <v>134</v>
      </c>
      <c r="BK236" s="136">
        <f>SUM(BK237:BK255)</f>
        <v>0</v>
      </c>
    </row>
    <row r="237" spans="1:65" s="2" customFormat="1" ht="24">
      <c r="A237" s="34"/>
      <c r="B237" s="139"/>
      <c r="C237" s="140" t="s">
        <v>377</v>
      </c>
      <c r="D237" s="140" t="s">
        <v>138</v>
      </c>
      <c r="E237" s="141" t="s">
        <v>378</v>
      </c>
      <c r="F237" s="142" t="s">
        <v>379</v>
      </c>
      <c r="G237" s="143" t="s">
        <v>380</v>
      </c>
      <c r="H237" s="144">
        <v>42</v>
      </c>
      <c r="I237" s="145"/>
      <c r="J237" s="146">
        <f>ROUND(I237*H237,2)</f>
        <v>0</v>
      </c>
      <c r="K237" s="142" t="s">
        <v>142</v>
      </c>
      <c r="L237" s="35"/>
      <c r="M237" s="147" t="s">
        <v>3</v>
      </c>
      <c r="N237" s="148" t="s">
        <v>45</v>
      </c>
      <c r="O237" s="55"/>
      <c r="P237" s="149">
        <f>O237*H237</f>
        <v>0</v>
      </c>
      <c r="Q237" s="149">
        <v>1.16E-3</v>
      </c>
      <c r="R237" s="149">
        <f>Q237*H237</f>
        <v>4.8719999999999999E-2</v>
      </c>
      <c r="S237" s="149">
        <v>0</v>
      </c>
      <c r="T237" s="150">
        <f>S237*H237</f>
        <v>0</v>
      </c>
      <c r="U237" s="34"/>
      <c r="V237" s="34"/>
      <c r="W237" s="34"/>
      <c r="X237" s="34"/>
      <c r="Y237" s="34"/>
      <c r="Z237" s="34"/>
      <c r="AA237" s="34"/>
      <c r="AB237" s="34"/>
      <c r="AC237" s="34"/>
      <c r="AD237" s="34"/>
      <c r="AE237" s="34"/>
      <c r="AR237" s="151" t="s">
        <v>143</v>
      </c>
      <c r="AT237" s="151" t="s">
        <v>138</v>
      </c>
      <c r="AU237" s="151" t="s">
        <v>144</v>
      </c>
      <c r="AY237" s="19" t="s">
        <v>134</v>
      </c>
      <c r="BE237" s="152">
        <f>IF(N237="základní",J237,0)</f>
        <v>0</v>
      </c>
      <c r="BF237" s="152">
        <f>IF(N237="snížená",J237,0)</f>
        <v>0</v>
      </c>
      <c r="BG237" s="152">
        <f>IF(N237="zákl. přenesená",J237,0)</f>
        <v>0</v>
      </c>
      <c r="BH237" s="152">
        <f>IF(N237="sníž. přenesená",J237,0)</f>
        <v>0</v>
      </c>
      <c r="BI237" s="152">
        <f>IF(N237="nulová",J237,0)</f>
        <v>0</v>
      </c>
      <c r="BJ237" s="19" t="s">
        <v>82</v>
      </c>
      <c r="BK237" s="152">
        <f>ROUND(I237*H237,2)</f>
        <v>0</v>
      </c>
      <c r="BL237" s="19" t="s">
        <v>143</v>
      </c>
      <c r="BM237" s="151" t="s">
        <v>381</v>
      </c>
    </row>
    <row r="238" spans="1:65" s="14" customFormat="1" ht="22.5">
      <c r="B238" s="161"/>
      <c r="D238" s="154" t="s">
        <v>146</v>
      </c>
      <c r="E238" s="162" t="s">
        <v>3</v>
      </c>
      <c r="F238" s="163" t="s">
        <v>382</v>
      </c>
      <c r="H238" s="164">
        <v>42</v>
      </c>
      <c r="I238" s="165"/>
      <c r="L238" s="161"/>
      <c r="M238" s="166"/>
      <c r="N238" s="167"/>
      <c r="O238" s="167"/>
      <c r="P238" s="167"/>
      <c r="Q238" s="167"/>
      <c r="R238" s="167"/>
      <c r="S238" s="167"/>
      <c r="T238" s="168"/>
      <c r="AT238" s="162" t="s">
        <v>146</v>
      </c>
      <c r="AU238" s="162" t="s">
        <v>144</v>
      </c>
      <c r="AV238" s="14" t="s">
        <v>84</v>
      </c>
      <c r="AW238" s="14" t="s">
        <v>36</v>
      </c>
      <c r="AX238" s="14" t="s">
        <v>82</v>
      </c>
      <c r="AY238" s="162" t="s">
        <v>134</v>
      </c>
    </row>
    <row r="239" spans="1:65" s="2" customFormat="1" ht="44.25" customHeight="1">
      <c r="A239" s="34"/>
      <c r="B239" s="139"/>
      <c r="C239" s="140" t="s">
        <v>383</v>
      </c>
      <c r="D239" s="140" t="s">
        <v>138</v>
      </c>
      <c r="E239" s="141" t="s">
        <v>384</v>
      </c>
      <c r="F239" s="142" t="s">
        <v>385</v>
      </c>
      <c r="G239" s="143" t="s">
        <v>141</v>
      </c>
      <c r="H239" s="144">
        <v>16.170000000000002</v>
      </c>
      <c r="I239" s="145"/>
      <c r="J239" s="146">
        <f>ROUND(I239*H239,2)</f>
        <v>0</v>
      </c>
      <c r="K239" s="142" t="s">
        <v>3</v>
      </c>
      <c r="L239" s="35"/>
      <c r="M239" s="147" t="s">
        <v>3</v>
      </c>
      <c r="N239" s="148" t="s">
        <v>45</v>
      </c>
      <c r="O239" s="55"/>
      <c r="P239" s="149">
        <f>O239*H239</f>
        <v>0</v>
      </c>
      <c r="Q239" s="149">
        <v>1.63</v>
      </c>
      <c r="R239" s="149">
        <f>Q239*H239</f>
        <v>26.357100000000003</v>
      </c>
      <c r="S239" s="149">
        <v>0</v>
      </c>
      <c r="T239" s="150">
        <f>S239*H239</f>
        <v>0</v>
      </c>
      <c r="U239" s="34"/>
      <c r="V239" s="34"/>
      <c r="W239" s="34"/>
      <c r="X239" s="34"/>
      <c r="Y239" s="34"/>
      <c r="Z239" s="34"/>
      <c r="AA239" s="34"/>
      <c r="AB239" s="34"/>
      <c r="AC239" s="34"/>
      <c r="AD239" s="34"/>
      <c r="AE239" s="34"/>
      <c r="AR239" s="151" t="s">
        <v>143</v>
      </c>
      <c r="AT239" s="151" t="s">
        <v>138</v>
      </c>
      <c r="AU239" s="151" t="s">
        <v>144</v>
      </c>
      <c r="AY239" s="19" t="s">
        <v>134</v>
      </c>
      <c r="BE239" s="152">
        <f>IF(N239="základní",J239,0)</f>
        <v>0</v>
      </c>
      <c r="BF239" s="152">
        <f>IF(N239="snížená",J239,0)</f>
        <v>0</v>
      </c>
      <c r="BG239" s="152">
        <f>IF(N239="zákl. přenesená",J239,0)</f>
        <v>0</v>
      </c>
      <c r="BH239" s="152">
        <f>IF(N239="sníž. přenesená",J239,0)</f>
        <v>0</v>
      </c>
      <c r="BI239" s="152">
        <f>IF(N239="nulová",J239,0)</f>
        <v>0</v>
      </c>
      <c r="BJ239" s="19" t="s">
        <v>82</v>
      </c>
      <c r="BK239" s="152">
        <f>ROUND(I239*H239,2)</f>
        <v>0</v>
      </c>
      <c r="BL239" s="19" t="s">
        <v>143</v>
      </c>
      <c r="BM239" s="151" t="s">
        <v>386</v>
      </c>
    </row>
    <row r="240" spans="1:65" s="13" customFormat="1">
      <c r="B240" s="153"/>
      <c r="D240" s="154" t="s">
        <v>146</v>
      </c>
      <c r="E240" s="155" t="s">
        <v>3</v>
      </c>
      <c r="F240" s="156" t="s">
        <v>387</v>
      </c>
      <c r="H240" s="155" t="s">
        <v>3</v>
      </c>
      <c r="I240" s="157"/>
      <c r="L240" s="153"/>
      <c r="M240" s="158"/>
      <c r="N240" s="159"/>
      <c r="O240" s="159"/>
      <c r="P240" s="159"/>
      <c r="Q240" s="159"/>
      <c r="R240" s="159"/>
      <c r="S240" s="159"/>
      <c r="T240" s="160"/>
      <c r="AT240" s="155" t="s">
        <v>146</v>
      </c>
      <c r="AU240" s="155" t="s">
        <v>144</v>
      </c>
      <c r="AV240" s="13" t="s">
        <v>82</v>
      </c>
      <c r="AW240" s="13" t="s">
        <v>36</v>
      </c>
      <c r="AX240" s="13" t="s">
        <v>74</v>
      </c>
      <c r="AY240" s="155" t="s">
        <v>134</v>
      </c>
    </row>
    <row r="241" spans="1:65" s="14" customFormat="1">
      <c r="B241" s="161"/>
      <c r="D241" s="154" t="s">
        <v>146</v>
      </c>
      <c r="E241" s="162" t="s">
        <v>3</v>
      </c>
      <c r="F241" s="163" t="s">
        <v>388</v>
      </c>
      <c r="H241" s="164">
        <v>16.170000000000002</v>
      </c>
      <c r="I241" s="165"/>
      <c r="L241" s="161"/>
      <c r="M241" s="166"/>
      <c r="N241" s="167"/>
      <c r="O241" s="167"/>
      <c r="P241" s="167"/>
      <c r="Q241" s="167"/>
      <c r="R241" s="167"/>
      <c r="S241" s="167"/>
      <c r="T241" s="168"/>
      <c r="AT241" s="162" t="s">
        <v>146</v>
      </c>
      <c r="AU241" s="162" t="s">
        <v>144</v>
      </c>
      <c r="AV241" s="14" t="s">
        <v>84</v>
      </c>
      <c r="AW241" s="14" t="s">
        <v>36</v>
      </c>
      <c r="AX241" s="14" t="s">
        <v>82</v>
      </c>
      <c r="AY241" s="162" t="s">
        <v>134</v>
      </c>
    </row>
    <row r="242" spans="1:65" s="2" customFormat="1" ht="55.5" customHeight="1">
      <c r="A242" s="34"/>
      <c r="B242" s="139"/>
      <c r="C242" s="140" t="s">
        <v>389</v>
      </c>
      <c r="D242" s="140" t="s">
        <v>138</v>
      </c>
      <c r="E242" s="141" t="s">
        <v>390</v>
      </c>
      <c r="F242" s="142" t="s">
        <v>391</v>
      </c>
      <c r="G242" s="143" t="s">
        <v>190</v>
      </c>
      <c r="H242" s="144">
        <v>119.7</v>
      </c>
      <c r="I242" s="145"/>
      <c r="J242" s="146">
        <f>ROUND(I242*H242,2)</f>
        <v>0</v>
      </c>
      <c r="K242" s="142" t="s">
        <v>142</v>
      </c>
      <c r="L242" s="35"/>
      <c r="M242" s="147" t="s">
        <v>3</v>
      </c>
      <c r="N242" s="148" t="s">
        <v>45</v>
      </c>
      <c r="O242" s="55"/>
      <c r="P242" s="149">
        <f>O242*H242</f>
        <v>0</v>
      </c>
      <c r="Q242" s="149">
        <v>3.1E-4</v>
      </c>
      <c r="R242" s="149">
        <f>Q242*H242</f>
        <v>3.7107000000000001E-2</v>
      </c>
      <c r="S242" s="149">
        <v>0</v>
      </c>
      <c r="T242" s="150">
        <f>S242*H242</f>
        <v>0</v>
      </c>
      <c r="U242" s="34"/>
      <c r="V242" s="34"/>
      <c r="W242" s="34"/>
      <c r="X242" s="34"/>
      <c r="Y242" s="34"/>
      <c r="Z242" s="34"/>
      <c r="AA242" s="34"/>
      <c r="AB242" s="34"/>
      <c r="AC242" s="34"/>
      <c r="AD242" s="34"/>
      <c r="AE242" s="34"/>
      <c r="AR242" s="151" t="s">
        <v>143</v>
      </c>
      <c r="AT242" s="151" t="s">
        <v>138</v>
      </c>
      <c r="AU242" s="151" t="s">
        <v>144</v>
      </c>
      <c r="AY242" s="19" t="s">
        <v>134</v>
      </c>
      <c r="BE242" s="152">
        <f>IF(N242="základní",J242,0)</f>
        <v>0</v>
      </c>
      <c r="BF242" s="152">
        <f>IF(N242="snížená",J242,0)</f>
        <v>0</v>
      </c>
      <c r="BG242" s="152">
        <f>IF(N242="zákl. přenesená",J242,0)</f>
        <v>0</v>
      </c>
      <c r="BH242" s="152">
        <f>IF(N242="sníž. přenesená",J242,0)</f>
        <v>0</v>
      </c>
      <c r="BI242" s="152">
        <f>IF(N242="nulová",J242,0)</f>
        <v>0</v>
      </c>
      <c r="BJ242" s="19" t="s">
        <v>82</v>
      </c>
      <c r="BK242" s="152">
        <f>ROUND(I242*H242,2)</f>
        <v>0</v>
      </c>
      <c r="BL242" s="19" t="s">
        <v>143</v>
      </c>
      <c r="BM242" s="151" t="s">
        <v>392</v>
      </c>
    </row>
    <row r="243" spans="1:65" s="13" customFormat="1">
      <c r="B243" s="153"/>
      <c r="D243" s="154" t="s">
        <v>146</v>
      </c>
      <c r="E243" s="155" t="s">
        <v>3</v>
      </c>
      <c r="F243" s="156" t="s">
        <v>393</v>
      </c>
      <c r="H243" s="155" t="s">
        <v>3</v>
      </c>
      <c r="I243" s="157"/>
      <c r="L243" s="153"/>
      <c r="M243" s="158"/>
      <c r="N243" s="159"/>
      <c r="O243" s="159"/>
      <c r="P243" s="159"/>
      <c r="Q243" s="159"/>
      <c r="R243" s="159"/>
      <c r="S243" s="159"/>
      <c r="T243" s="160"/>
      <c r="AT243" s="155" t="s">
        <v>146</v>
      </c>
      <c r="AU243" s="155" t="s">
        <v>144</v>
      </c>
      <c r="AV243" s="13" t="s">
        <v>82</v>
      </c>
      <c r="AW243" s="13" t="s">
        <v>36</v>
      </c>
      <c r="AX243" s="13" t="s">
        <v>74</v>
      </c>
      <c r="AY243" s="155" t="s">
        <v>134</v>
      </c>
    </row>
    <row r="244" spans="1:65" s="14" customFormat="1">
      <c r="B244" s="161"/>
      <c r="D244" s="154" t="s">
        <v>146</v>
      </c>
      <c r="E244" s="162" t="s">
        <v>3</v>
      </c>
      <c r="F244" s="163" t="s">
        <v>394</v>
      </c>
      <c r="H244" s="164">
        <v>119.7</v>
      </c>
      <c r="I244" s="165"/>
      <c r="L244" s="161"/>
      <c r="M244" s="166"/>
      <c r="N244" s="167"/>
      <c r="O244" s="167"/>
      <c r="P244" s="167"/>
      <c r="Q244" s="167"/>
      <c r="R244" s="167"/>
      <c r="S244" s="167"/>
      <c r="T244" s="168"/>
      <c r="AT244" s="162" t="s">
        <v>146</v>
      </c>
      <c r="AU244" s="162" t="s">
        <v>144</v>
      </c>
      <c r="AV244" s="14" t="s">
        <v>84</v>
      </c>
      <c r="AW244" s="14" t="s">
        <v>36</v>
      </c>
      <c r="AX244" s="14" t="s">
        <v>82</v>
      </c>
      <c r="AY244" s="162" t="s">
        <v>134</v>
      </c>
    </row>
    <row r="245" spans="1:65" s="2" customFormat="1" ht="24">
      <c r="A245" s="34"/>
      <c r="B245" s="139"/>
      <c r="C245" s="185" t="s">
        <v>395</v>
      </c>
      <c r="D245" s="185" t="s">
        <v>214</v>
      </c>
      <c r="E245" s="186" t="s">
        <v>396</v>
      </c>
      <c r="F245" s="187" t="s">
        <v>397</v>
      </c>
      <c r="G245" s="188" t="s">
        <v>190</v>
      </c>
      <c r="H245" s="189">
        <v>147.315</v>
      </c>
      <c r="I245" s="190"/>
      <c r="J245" s="191">
        <f>ROUND(I245*H245,2)</f>
        <v>0</v>
      </c>
      <c r="K245" s="187" t="s">
        <v>142</v>
      </c>
      <c r="L245" s="192"/>
      <c r="M245" s="193" t="s">
        <v>3</v>
      </c>
      <c r="N245" s="194" t="s">
        <v>45</v>
      </c>
      <c r="O245" s="55"/>
      <c r="P245" s="149">
        <f>O245*H245</f>
        <v>0</v>
      </c>
      <c r="Q245" s="149">
        <v>2.5000000000000001E-4</v>
      </c>
      <c r="R245" s="149">
        <f>Q245*H245</f>
        <v>3.682875E-2</v>
      </c>
      <c r="S245" s="149">
        <v>0</v>
      </c>
      <c r="T245" s="150">
        <f>S245*H245</f>
        <v>0</v>
      </c>
      <c r="U245" s="34"/>
      <c r="V245" s="34"/>
      <c r="W245" s="34"/>
      <c r="X245" s="34"/>
      <c r="Y245" s="34"/>
      <c r="Z245" s="34"/>
      <c r="AA245" s="34"/>
      <c r="AB245" s="34"/>
      <c r="AC245" s="34"/>
      <c r="AD245" s="34"/>
      <c r="AE245" s="34"/>
      <c r="AR245" s="151" t="s">
        <v>187</v>
      </c>
      <c r="AT245" s="151" t="s">
        <v>214</v>
      </c>
      <c r="AU245" s="151" t="s">
        <v>144</v>
      </c>
      <c r="AY245" s="19" t="s">
        <v>134</v>
      </c>
      <c r="BE245" s="152">
        <f>IF(N245="základní",J245,0)</f>
        <v>0</v>
      </c>
      <c r="BF245" s="152">
        <f>IF(N245="snížená",J245,0)</f>
        <v>0</v>
      </c>
      <c r="BG245" s="152">
        <f>IF(N245="zákl. přenesená",J245,0)</f>
        <v>0</v>
      </c>
      <c r="BH245" s="152">
        <f>IF(N245="sníž. přenesená",J245,0)</f>
        <v>0</v>
      </c>
      <c r="BI245" s="152">
        <f>IF(N245="nulová",J245,0)</f>
        <v>0</v>
      </c>
      <c r="BJ245" s="19" t="s">
        <v>82</v>
      </c>
      <c r="BK245" s="152">
        <f>ROUND(I245*H245,2)</f>
        <v>0</v>
      </c>
      <c r="BL245" s="19" t="s">
        <v>143</v>
      </c>
      <c r="BM245" s="151" t="s">
        <v>398</v>
      </c>
    </row>
    <row r="246" spans="1:65" s="13" customFormat="1">
      <c r="B246" s="153"/>
      <c r="D246" s="154" t="s">
        <v>146</v>
      </c>
      <c r="E246" s="155" t="s">
        <v>3</v>
      </c>
      <c r="F246" s="156" t="s">
        <v>399</v>
      </c>
      <c r="H246" s="155" t="s">
        <v>3</v>
      </c>
      <c r="I246" s="157"/>
      <c r="L246" s="153"/>
      <c r="M246" s="158"/>
      <c r="N246" s="159"/>
      <c r="O246" s="159"/>
      <c r="P246" s="159"/>
      <c r="Q246" s="159"/>
      <c r="R246" s="159"/>
      <c r="S246" s="159"/>
      <c r="T246" s="160"/>
      <c r="AT246" s="155" t="s">
        <v>146</v>
      </c>
      <c r="AU246" s="155" t="s">
        <v>144</v>
      </c>
      <c r="AV246" s="13" t="s">
        <v>82</v>
      </c>
      <c r="AW246" s="13" t="s">
        <v>36</v>
      </c>
      <c r="AX246" s="13" t="s">
        <v>74</v>
      </c>
      <c r="AY246" s="155" t="s">
        <v>134</v>
      </c>
    </row>
    <row r="247" spans="1:65" s="14" customFormat="1">
      <c r="B247" s="161"/>
      <c r="D247" s="154" t="s">
        <v>146</v>
      </c>
      <c r="E247" s="162" t="s">
        <v>3</v>
      </c>
      <c r="F247" s="163" t="s">
        <v>400</v>
      </c>
      <c r="H247" s="164">
        <v>128.1</v>
      </c>
      <c r="I247" s="165"/>
      <c r="L247" s="161"/>
      <c r="M247" s="166"/>
      <c r="N247" s="167"/>
      <c r="O247" s="167"/>
      <c r="P247" s="167"/>
      <c r="Q247" s="167"/>
      <c r="R247" s="167"/>
      <c r="S247" s="167"/>
      <c r="T247" s="168"/>
      <c r="AT247" s="162" t="s">
        <v>146</v>
      </c>
      <c r="AU247" s="162" t="s">
        <v>144</v>
      </c>
      <c r="AV247" s="14" t="s">
        <v>84</v>
      </c>
      <c r="AW247" s="14" t="s">
        <v>36</v>
      </c>
      <c r="AX247" s="14" t="s">
        <v>74</v>
      </c>
      <c r="AY247" s="162" t="s">
        <v>134</v>
      </c>
    </row>
    <row r="248" spans="1:65" s="14" customFormat="1">
      <c r="B248" s="161"/>
      <c r="D248" s="154" t="s">
        <v>146</v>
      </c>
      <c r="E248" s="162" t="s">
        <v>3</v>
      </c>
      <c r="F248" s="163" t="s">
        <v>401</v>
      </c>
      <c r="H248" s="164">
        <v>19.215</v>
      </c>
      <c r="I248" s="165"/>
      <c r="L248" s="161"/>
      <c r="M248" s="166"/>
      <c r="N248" s="167"/>
      <c r="O248" s="167"/>
      <c r="P248" s="167"/>
      <c r="Q248" s="167"/>
      <c r="R248" s="167"/>
      <c r="S248" s="167"/>
      <c r="T248" s="168"/>
      <c r="AT248" s="162" t="s">
        <v>146</v>
      </c>
      <c r="AU248" s="162" t="s">
        <v>144</v>
      </c>
      <c r="AV248" s="14" t="s">
        <v>84</v>
      </c>
      <c r="AW248" s="14" t="s">
        <v>36</v>
      </c>
      <c r="AX248" s="14" t="s">
        <v>74</v>
      </c>
      <c r="AY248" s="162" t="s">
        <v>134</v>
      </c>
    </row>
    <row r="249" spans="1:65" s="16" customFormat="1">
      <c r="B249" s="177"/>
      <c r="D249" s="154" t="s">
        <v>146</v>
      </c>
      <c r="E249" s="178" t="s">
        <v>3</v>
      </c>
      <c r="F249" s="179" t="s">
        <v>151</v>
      </c>
      <c r="H249" s="180">
        <v>147.315</v>
      </c>
      <c r="I249" s="181"/>
      <c r="L249" s="177"/>
      <c r="M249" s="182"/>
      <c r="N249" s="183"/>
      <c r="O249" s="183"/>
      <c r="P249" s="183"/>
      <c r="Q249" s="183"/>
      <c r="R249" s="183"/>
      <c r="S249" s="183"/>
      <c r="T249" s="184"/>
      <c r="AT249" s="178" t="s">
        <v>146</v>
      </c>
      <c r="AU249" s="178" t="s">
        <v>144</v>
      </c>
      <c r="AV249" s="16" t="s">
        <v>143</v>
      </c>
      <c r="AW249" s="16" t="s">
        <v>36</v>
      </c>
      <c r="AX249" s="16" t="s">
        <v>82</v>
      </c>
      <c r="AY249" s="178" t="s">
        <v>134</v>
      </c>
    </row>
    <row r="250" spans="1:65" s="2" customFormat="1" ht="24">
      <c r="A250" s="34"/>
      <c r="B250" s="139"/>
      <c r="C250" s="140" t="s">
        <v>402</v>
      </c>
      <c r="D250" s="140" t="s">
        <v>138</v>
      </c>
      <c r="E250" s="141" t="s">
        <v>403</v>
      </c>
      <c r="F250" s="142" t="s">
        <v>404</v>
      </c>
      <c r="G250" s="143" t="s">
        <v>258</v>
      </c>
      <c r="H250" s="144">
        <v>1</v>
      </c>
      <c r="I250" s="145"/>
      <c r="J250" s="146">
        <f>ROUND(I250*H250,2)</f>
        <v>0</v>
      </c>
      <c r="K250" s="142" t="s">
        <v>142</v>
      </c>
      <c r="L250" s="35"/>
      <c r="M250" s="147" t="s">
        <v>3</v>
      </c>
      <c r="N250" s="148" t="s">
        <v>45</v>
      </c>
      <c r="O250" s="55"/>
      <c r="P250" s="149">
        <f>O250*H250</f>
        <v>0</v>
      </c>
      <c r="Q250" s="149">
        <v>6.3000000000000003E-4</v>
      </c>
      <c r="R250" s="149">
        <f>Q250*H250</f>
        <v>6.3000000000000003E-4</v>
      </c>
      <c r="S250" s="149">
        <v>0</v>
      </c>
      <c r="T250" s="150">
        <f>S250*H250</f>
        <v>0</v>
      </c>
      <c r="U250" s="34"/>
      <c r="V250" s="34"/>
      <c r="W250" s="34"/>
      <c r="X250" s="34"/>
      <c r="Y250" s="34"/>
      <c r="Z250" s="34"/>
      <c r="AA250" s="34"/>
      <c r="AB250" s="34"/>
      <c r="AC250" s="34"/>
      <c r="AD250" s="34"/>
      <c r="AE250" s="34"/>
      <c r="AR250" s="151" t="s">
        <v>143</v>
      </c>
      <c r="AT250" s="151" t="s">
        <v>138</v>
      </c>
      <c r="AU250" s="151" t="s">
        <v>144</v>
      </c>
      <c r="AY250" s="19" t="s">
        <v>134</v>
      </c>
      <c r="BE250" s="152">
        <f>IF(N250="základní",J250,0)</f>
        <v>0</v>
      </c>
      <c r="BF250" s="152">
        <f>IF(N250="snížená",J250,0)</f>
        <v>0</v>
      </c>
      <c r="BG250" s="152">
        <f>IF(N250="zákl. přenesená",J250,0)</f>
        <v>0</v>
      </c>
      <c r="BH250" s="152">
        <f>IF(N250="sníž. přenesená",J250,0)</f>
        <v>0</v>
      </c>
      <c r="BI250" s="152">
        <f>IF(N250="nulová",J250,0)</f>
        <v>0</v>
      </c>
      <c r="BJ250" s="19" t="s">
        <v>82</v>
      </c>
      <c r="BK250" s="152">
        <f>ROUND(I250*H250,2)</f>
        <v>0</v>
      </c>
      <c r="BL250" s="19" t="s">
        <v>143</v>
      </c>
      <c r="BM250" s="151" t="s">
        <v>405</v>
      </c>
    </row>
    <row r="251" spans="1:65" s="2" customFormat="1" ht="24">
      <c r="A251" s="34"/>
      <c r="B251" s="139"/>
      <c r="C251" s="185" t="s">
        <v>406</v>
      </c>
      <c r="D251" s="185" t="s">
        <v>214</v>
      </c>
      <c r="E251" s="186" t="s">
        <v>407</v>
      </c>
      <c r="F251" s="187" t="s">
        <v>408</v>
      </c>
      <c r="G251" s="188" t="s">
        <v>258</v>
      </c>
      <c r="H251" s="189">
        <v>1</v>
      </c>
      <c r="I251" s="190"/>
      <c r="J251" s="191">
        <f>ROUND(I251*H251,2)</f>
        <v>0</v>
      </c>
      <c r="K251" s="187" t="s">
        <v>142</v>
      </c>
      <c r="L251" s="192"/>
      <c r="M251" s="193" t="s">
        <v>3</v>
      </c>
      <c r="N251" s="194" t="s">
        <v>45</v>
      </c>
      <c r="O251" s="55"/>
      <c r="P251" s="149">
        <f>O251*H251</f>
        <v>0</v>
      </c>
      <c r="Q251" s="149">
        <v>6.0000000000000001E-3</v>
      </c>
      <c r="R251" s="149">
        <f>Q251*H251</f>
        <v>6.0000000000000001E-3</v>
      </c>
      <c r="S251" s="149">
        <v>0</v>
      </c>
      <c r="T251" s="150">
        <f>S251*H251</f>
        <v>0</v>
      </c>
      <c r="U251" s="34"/>
      <c r="V251" s="34"/>
      <c r="W251" s="34"/>
      <c r="X251" s="34"/>
      <c r="Y251" s="34"/>
      <c r="Z251" s="34"/>
      <c r="AA251" s="34"/>
      <c r="AB251" s="34"/>
      <c r="AC251" s="34"/>
      <c r="AD251" s="34"/>
      <c r="AE251" s="34"/>
      <c r="AR251" s="151" t="s">
        <v>187</v>
      </c>
      <c r="AT251" s="151" t="s">
        <v>214</v>
      </c>
      <c r="AU251" s="151" t="s">
        <v>144</v>
      </c>
      <c r="AY251" s="19" t="s">
        <v>134</v>
      </c>
      <c r="BE251" s="152">
        <f>IF(N251="základní",J251,0)</f>
        <v>0</v>
      </c>
      <c r="BF251" s="152">
        <f>IF(N251="snížená",J251,0)</f>
        <v>0</v>
      </c>
      <c r="BG251" s="152">
        <f>IF(N251="zákl. přenesená",J251,0)</f>
        <v>0</v>
      </c>
      <c r="BH251" s="152">
        <f>IF(N251="sníž. přenesená",J251,0)</f>
        <v>0</v>
      </c>
      <c r="BI251" s="152">
        <f>IF(N251="nulová",J251,0)</f>
        <v>0</v>
      </c>
      <c r="BJ251" s="19" t="s">
        <v>82</v>
      </c>
      <c r="BK251" s="152">
        <f>ROUND(I251*H251,2)</f>
        <v>0</v>
      </c>
      <c r="BL251" s="19" t="s">
        <v>143</v>
      </c>
      <c r="BM251" s="151" t="s">
        <v>409</v>
      </c>
    </row>
    <row r="252" spans="1:65" s="2" customFormat="1" ht="21.75" customHeight="1">
      <c r="A252" s="34"/>
      <c r="B252" s="139"/>
      <c r="C252" s="140" t="s">
        <v>410</v>
      </c>
      <c r="D252" s="140" t="s">
        <v>138</v>
      </c>
      <c r="E252" s="141" t="s">
        <v>411</v>
      </c>
      <c r="F252" s="142" t="s">
        <v>412</v>
      </c>
      <c r="G252" s="143" t="s">
        <v>258</v>
      </c>
      <c r="H252" s="144">
        <v>1</v>
      </c>
      <c r="I252" s="145"/>
      <c r="J252" s="146">
        <f>ROUND(I252*H252,2)</f>
        <v>0</v>
      </c>
      <c r="K252" s="142" t="s">
        <v>3</v>
      </c>
      <c r="L252" s="35"/>
      <c r="M252" s="147" t="s">
        <v>3</v>
      </c>
      <c r="N252" s="148" t="s">
        <v>45</v>
      </c>
      <c r="O252" s="55"/>
      <c r="P252" s="149">
        <f>O252*H252</f>
        <v>0</v>
      </c>
      <c r="Q252" s="149">
        <v>0.1326</v>
      </c>
      <c r="R252" s="149">
        <f>Q252*H252</f>
        <v>0.1326</v>
      </c>
      <c r="S252" s="149">
        <v>0</v>
      </c>
      <c r="T252" s="150">
        <f>S252*H252</f>
        <v>0</v>
      </c>
      <c r="U252" s="34"/>
      <c r="V252" s="34"/>
      <c r="W252" s="34"/>
      <c r="X252" s="34"/>
      <c r="Y252" s="34"/>
      <c r="Z252" s="34"/>
      <c r="AA252" s="34"/>
      <c r="AB252" s="34"/>
      <c r="AC252" s="34"/>
      <c r="AD252" s="34"/>
      <c r="AE252" s="34"/>
      <c r="AR252" s="151" t="s">
        <v>143</v>
      </c>
      <c r="AT252" s="151" t="s">
        <v>138</v>
      </c>
      <c r="AU252" s="151" t="s">
        <v>144</v>
      </c>
      <c r="AY252" s="19" t="s">
        <v>134</v>
      </c>
      <c r="BE252" s="152">
        <f>IF(N252="základní",J252,0)</f>
        <v>0</v>
      </c>
      <c r="BF252" s="152">
        <f>IF(N252="snížená",J252,0)</f>
        <v>0</v>
      </c>
      <c r="BG252" s="152">
        <f>IF(N252="zákl. přenesená",J252,0)</f>
        <v>0</v>
      </c>
      <c r="BH252" s="152">
        <f>IF(N252="sníž. přenesená",J252,0)</f>
        <v>0</v>
      </c>
      <c r="BI252" s="152">
        <f>IF(N252="nulová",J252,0)</f>
        <v>0</v>
      </c>
      <c r="BJ252" s="19" t="s">
        <v>82</v>
      </c>
      <c r="BK252" s="152">
        <f>ROUND(I252*H252,2)</f>
        <v>0</v>
      </c>
      <c r="BL252" s="19" t="s">
        <v>143</v>
      </c>
      <c r="BM252" s="151" t="s">
        <v>413</v>
      </c>
    </row>
    <row r="253" spans="1:65" s="2" customFormat="1" ht="16.5" customHeight="1">
      <c r="A253" s="34"/>
      <c r="B253" s="139"/>
      <c r="C253" s="185" t="s">
        <v>414</v>
      </c>
      <c r="D253" s="185" t="s">
        <v>214</v>
      </c>
      <c r="E253" s="186" t="s">
        <v>415</v>
      </c>
      <c r="F253" s="187" t="s">
        <v>416</v>
      </c>
      <c r="G253" s="188" t="s">
        <v>258</v>
      </c>
      <c r="H253" s="189">
        <v>1</v>
      </c>
      <c r="I253" s="190"/>
      <c r="J253" s="191">
        <f>ROUND(I253*H253,2)</f>
        <v>0</v>
      </c>
      <c r="K253" s="187" t="s">
        <v>3</v>
      </c>
      <c r="L253" s="192"/>
      <c r="M253" s="193" t="s">
        <v>3</v>
      </c>
      <c r="N253" s="194" t="s">
        <v>45</v>
      </c>
      <c r="O253" s="55"/>
      <c r="P253" s="149">
        <f>O253*H253</f>
        <v>0</v>
      </c>
      <c r="Q253" s="149">
        <v>2.9999999999999997E-4</v>
      </c>
      <c r="R253" s="149">
        <f>Q253*H253</f>
        <v>2.9999999999999997E-4</v>
      </c>
      <c r="S253" s="149">
        <v>0</v>
      </c>
      <c r="T253" s="150">
        <f>S253*H253</f>
        <v>0</v>
      </c>
      <c r="U253" s="34"/>
      <c r="V253" s="34"/>
      <c r="W253" s="34"/>
      <c r="X253" s="34"/>
      <c r="Y253" s="34"/>
      <c r="Z253" s="34"/>
      <c r="AA253" s="34"/>
      <c r="AB253" s="34"/>
      <c r="AC253" s="34"/>
      <c r="AD253" s="34"/>
      <c r="AE253" s="34"/>
      <c r="AR253" s="151" t="s">
        <v>187</v>
      </c>
      <c r="AT253" s="151" t="s">
        <v>214</v>
      </c>
      <c r="AU253" s="151" t="s">
        <v>144</v>
      </c>
      <c r="AY253" s="19" t="s">
        <v>134</v>
      </c>
      <c r="BE253" s="152">
        <f>IF(N253="základní",J253,0)</f>
        <v>0</v>
      </c>
      <c r="BF253" s="152">
        <f>IF(N253="snížená",J253,0)</f>
        <v>0</v>
      </c>
      <c r="BG253" s="152">
        <f>IF(N253="zákl. přenesená",J253,0)</f>
        <v>0</v>
      </c>
      <c r="BH253" s="152">
        <f>IF(N253="sníž. přenesená",J253,0)</f>
        <v>0</v>
      </c>
      <c r="BI253" s="152">
        <f>IF(N253="nulová",J253,0)</f>
        <v>0</v>
      </c>
      <c r="BJ253" s="19" t="s">
        <v>82</v>
      </c>
      <c r="BK253" s="152">
        <f>ROUND(I253*H253,2)</f>
        <v>0</v>
      </c>
      <c r="BL253" s="19" t="s">
        <v>143</v>
      </c>
      <c r="BM253" s="151" t="s">
        <v>417</v>
      </c>
    </row>
    <row r="254" spans="1:65" s="2" customFormat="1" ht="33" customHeight="1">
      <c r="A254" s="34"/>
      <c r="B254" s="139"/>
      <c r="C254" s="140" t="s">
        <v>418</v>
      </c>
      <c r="D254" s="140" t="s">
        <v>138</v>
      </c>
      <c r="E254" s="141" t="s">
        <v>419</v>
      </c>
      <c r="F254" s="142" t="s">
        <v>420</v>
      </c>
      <c r="G254" s="143" t="s">
        <v>380</v>
      </c>
      <c r="H254" s="144">
        <v>0.5</v>
      </c>
      <c r="I254" s="145"/>
      <c r="J254" s="146">
        <f>ROUND(I254*H254,2)</f>
        <v>0</v>
      </c>
      <c r="K254" s="142" t="s">
        <v>142</v>
      </c>
      <c r="L254" s="35"/>
      <c r="M254" s="147" t="s">
        <v>3</v>
      </c>
      <c r="N254" s="148" t="s">
        <v>45</v>
      </c>
      <c r="O254" s="55"/>
      <c r="P254" s="149">
        <f>O254*H254</f>
        <v>0</v>
      </c>
      <c r="Q254" s="149">
        <v>0.18318999999999999</v>
      </c>
      <c r="R254" s="149">
        <f>Q254*H254</f>
        <v>9.1594999999999996E-2</v>
      </c>
      <c r="S254" s="149">
        <v>0</v>
      </c>
      <c r="T254" s="150">
        <f>S254*H254</f>
        <v>0</v>
      </c>
      <c r="U254" s="34"/>
      <c r="V254" s="34"/>
      <c r="W254" s="34"/>
      <c r="X254" s="34"/>
      <c r="Y254" s="34"/>
      <c r="Z254" s="34"/>
      <c r="AA254" s="34"/>
      <c r="AB254" s="34"/>
      <c r="AC254" s="34"/>
      <c r="AD254" s="34"/>
      <c r="AE254" s="34"/>
      <c r="AR254" s="151" t="s">
        <v>143</v>
      </c>
      <c r="AT254" s="151" t="s">
        <v>138</v>
      </c>
      <c r="AU254" s="151" t="s">
        <v>144</v>
      </c>
      <c r="AY254" s="19" t="s">
        <v>134</v>
      </c>
      <c r="BE254" s="152">
        <f>IF(N254="základní",J254,0)</f>
        <v>0</v>
      </c>
      <c r="BF254" s="152">
        <f>IF(N254="snížená",J254,0)</f>
        <v>0</v>
      </c>
      <c r="BG254" s="152">
        <f>IF(N254="zákl. přenesená",J254,0)</f>
        <v>0</v>
      </c>
      <c r="BH254" s="152">
        <f>IF(N254="sníž. přenesená",J254,0)</f>
        <v>0</v>
      </c>
      <c r="BI254" s="152">
        <f>IF(N254="nulová",J254,0)</f>
        <v>0</v>
      </c>
      <c r="BJ254" s="19" t="s">
        <v>82</v>
      </c>
      <c r="BK254" s="152">
        <f>ROUND(I254*H254,2)</f>
        <v>0</v>
      </c>
      <c r="BL254" s="19" t="s">
        <v>143</v>
      </c>
      <c r="BM254" s="151" t="s">
        <v>421</v>
      </c>
    </row>
    <row r="255" spans="1:65" s="14" customFormat="1">
      <c r="B255" s="161"/>
      <c r="D255" s="154" t="s">
        <v>146</v>
      </c>
      <c r="E255" s="162" t="s">
        <v>3</v>
      </c>
      <c r="F255" s="163" t="s">
        <v>422</v>
      </c>
      <c r="H255" s="164">
        <v>0.5</v>
      </c>
      <c r="I255" s="165"/>
      <c r="L255" s="161"/>
      <c r="M255" s="166"/>
      <c r="N255" s="167"/>
      <c r="O255" s="167"/>
      <c r="P255" s="167"/>
      <c r="Q255" s="167"/>
      <c r="R255" s="167"/>
      <c r="S255" s="167"/>
      <c r="T255" s="168"/>
      <c r="AT255" s="162" t="s">
        <v>146</v>
      </c>
      <c r="AU255" s="162" t="s">
        <v>144</v>
      </c>
      <c r="AV255" s="14" t="s">
        <v>84</v>
      </c>
      <c r="AW255" s="14" t="s">
        <v>36</v>
      </c>
      <c r="AX255" s="14" t="s">
        <v>82</v>
      </c>
      <c r="AY255" s="162" t="s">
        <v>134</v>
      </c>
    </row>
    <row r="256" spans="1:65" s="12" customFormat="1" ht="20.85" customHeight="1">
      <c r="B256" s="126"/>
      <c r="D256" s="127" t="s">
        <v>73</v>
      </c>
      <c r="E256" s="137" t="s">
        <v>423</v>
      </c>
      <c r="F256" s="137" t="s">
        <v>424</v>
      </c>
      <c r="I256" s="129"/>
      <c r="J256" s="138">
        <f>BK256</f>
        <v>0</v>
      </c>
      <c r="L256" s="126"/>
      <c r="M256" s="131"/>
      <c r="N256" s="132"/>
      <c r="O256" s="132"/>
      <c r="P256" s="133">
        <f>SUM(P257:P283)</f>
        <v>0</v>
      </c>
      <c r="Q256" s="132"/>
      <c r="R256" s="133">
        <f>SUM(R257:R283)</f>
        <v>596.227678696</v>
      </c>
      <c r="S256" s="132"/>
      <c r="T256" s="134">
        <f>SUM(T257:T283)</f>
        <v>0</v>
      </c>
      <c r="AR256" s="127" t="s">
        <v>82</v>
      </c>
      <c r="AT256" s="135" t="s">
        <v>73</v>
      </c>
      <c r="AU256" s="135" t="s">
        <v>84</v>
      </c>
      <c r="AY256" s="127" t="s">
        <v>134</v>
      </c>
      <c r="BK256" s="136">
        <f>SUM(BK257:BK283)</f>
        <v>0</v>
      </c>
    </row>
    <row r="257" spans="1:65" s="2" customFormat="1" ht="44.25" customHeight="1">
      <c r="A257" s="34"/>
      <c r="B257" s="139"/>
      <c r="C257" s="140" t="s">
        <v>425</v>
      </c>
      <c r="D257" s="140" t="s">
        <v>138</v>
      </c>
      <c r="E257" s="141" t="s">
        <v>426</v>
      </c>
      <c r="F257" s="142" t="s">
        <v>427</v>
      </c>
      <c r="G257" s="143" t="s">
        <v>141</v>
      </c>
      <c r="H257" s="144">
        <v>365.04</v>
      </c>
      <c r="I257" s="145"/>
      <c r="J257" s="146">
        <f>ROUND(I257*H257,2)</f>
        <v>0</v>
      </c>
      <c r="K257" s="142" t="s">
        <v>142</v>
      </c>
      <c r="L257" s="35"/>
      <c r="M257" s="147" t="s">
        <v>3</v>
      </c>
      <c r="N257" s="148" t="s">
        <v>45</v>
      </c>
      <c r="O257" s="55"/>
      <c r="P257" s="149">
        <f>O257*H257</f>
        <v>0</v>
      </c>
      <c r="Q257" s="149">
        <v>1.63</v>
      </c>
      <c r="R257" s="149">
        <f>Q257*H257</f>
        <v>595.01520000000005</v>
      </c>
      <c r="S257" s="149">
        <v>0</v>
      </c>
      <c r="T257" s="150">
        <f>S257*H257</f>
        <v>0</v>
      </c>
      <c r="U257" s="34"/>
      <c r="V257" s="34"/>
      <c r="W257" s="34"/>
      <c r="X257" s="34"/>
      <c r="Y257" s="34"/>
      <c r="Z257" s="34"/>
      <c r="AA257" s="34"/>
      <c r="AB257" s="34"/>
      <c r="AC257" s="34"/>
      <c r="AD257" s="34"/>
      <c r="AE257" s="34"/>
      <c r="AR257" s="151" t="s">
        <v>143</v>
      </c>
      <c r="AT257" s="151" t="s">
        <v>138</v>
      </c>
      <c r="AU257" s="151" t="s">
        <v>144</v>
      </c>
      <c r="AY257" s="19" t="s">
        <v>134</v>
      </c>
      <c r="BE257" s="152">
        <f>IF(N257="základní",J257,0)</f>
        <v>0</v>
      </c>
      <c r="BF257" s="152">
        <f>IF(N257="snížená",J257,0)</f>
        <v>0</v>
      </c>
      <c r="BG257" s="152">
        <f>IF(N257="zákl. přenesená",J257,0)</f>
        <v>0</v>
      </c>
      <c r="BH257" s="152">
        <f>IF(N257="sníž. přenesená",J257,0)</f>
        <v>0</v>
      </c>
      <c r="BI257" s="152">
        <f>IF(N257="nulová",J257,0)</f>
        <v>0</v>
      </c>
      <c r="BJ257" s="19" t="s">
        <v>82</v>
      </c>
      <c r="BK257" s="152">
        <f>ROUND(I257*H257,2)</f>
        <v>0</v>
      </c>
      <c r="BL257" s="19" t="s">
        <v>143</v>
      </c>
      <c r="BM257" s="151" t="s">
        <v>428</v>
      </c>
    </row>
    <row r="258" spans="1:65" s="14" customFormat="1" ht="22.5">
      <c r="B258" s="161"/>
      <c r="D258" s="154" t="s">
        <v>146</v>
      </c>
      <c r="E258" s="162" t="s">
        <v>3</v>
      </c>
      <c r="F258" s="163" t="s">
        <v>236</v>
      </c>
      <c r="H258" s="164">
        <v>349.44</v>
      </c>
      <c r="I258" s="165"/>
      <c r="L258" s="161"/>
      <c r="M258" s="166"/>
      <c r="N258" s="167"/>
      <c r="O258" s="167"/>
      <c r="P258" s="167"/>
      <c r="Q258" s="167"/>
      <c r="R258" s="167"/>
      <c r="S258" s="167"/>
      <c r="T258" s="168"/>
      <c r="AT258" s="162" t="s">
        <v>146</v>
      </c>
      <c r="AU258" s="162" t="s">
        <v>144</v>
      </c>
      <c r="AV258" s="14" t="s">
        <v>84</v>
      </c>
      <c r="AW258" s="14" t="s">
        <v>36</v>
      </c>
      <c r="AX258" s="14" t="s">
        <v>74</v>
      </c>
      <c r="AY258" s="162" t="s">
        <v>134</v>
      </c>
    </row>
    <row r="259" spans="1:65" s="14" customFormat="1" ht="22.5">
      <c r="B259" s="161"/>
      <c r="D259" s="154" t="s">
        <v>146</v>
      </c>
      <c r="E259" s="162" t="s">
        <v>3</v>
      </c>
      <c r="F259" s="163" t="s">
        <v>429</v>
      </c>
      <c r="H259" s="164">
        <v>15.6</v>
      </c>
      <c r="I259" s="165"/>
      <c r="L259" s="161"/>
      <c r="M259" s="166"/>
      <c r="N259" s="167"/>
      <c r="O259" s="167"/>
      <c r="P259" s="167"/>
      <c r="Q259" s="167"/>
      <c r="R259" s="167"/>
      <c r="S259" s="167"/>
      <c r="T259" s="168"/>
      <c r="AT259" s="162" t="s">
        <v>146</v>
      </c>
      <c r="AU259" s="162" t="s">
        <v>144</v>
      </c>
      <c r="AV259" s="14" t="s">
        <v>84</v>
      </c>
      <c r="AW259" s="14" t="s">
        <v>36</v>
      </c>
      <c r="AX259" s="14" t="s">
        <v>74</v>
      </c>
      <c r="AY259" s="162" t="s">
        <v>134</v>
      </c>
    </row>
    <row r="260" spans="1:65" s="16" customFormat="1">
      <c r="B260" s="177"/>
      <c r="D260" s="154" t="s">
        <v>146</v>
      </c>
      <c r="E260" s="178" t="s">
        <v>3</v>
      </c>
      <c r="F260" s="179" t="s">
        <v>151</v>
      </c>
      <c r="H260" s="180">
        <v>365.04</v>
      </c>
      <c r="I260" s="181"/>
      <c r="L260" s="177"/>
      <c r="M260" s="182"/>
      <c r="N260" s="183"/>
      <c r="O260" s="183"/>
      <c r="P260" s="183"/>
      <c r="Q260" s="183"/>
      <c r="R260" s="183"/>
      <c r="S260" s="183"/>
      <c r="T260" s="184"/>
      <c r="AT260" s="178" t="s">
        <v>146</v>
      </c>
      <c r="AU260" s="178" t="s">
        <v>144</v>
      </c>
      <c r="AV260" s="16" t="s">
        <v>143</v>
      </c>
      <c r="AW260" s="16" t="s">
        <v>36</v>
      </c>
      <c r="AX260" s="16" t="s">
        <v>82</v>
      </c>
      <c r="AY260" s="178" t="s">
        <v>134</v>
      </c>
    </row>
    <row r="261" spans="1:65" s="2" customFormat="1" ht="36">
      <c r="A261" s="34"/>
      <c r="B261" s="139"/>
      <c r="C261" s="140" t="s">
        <v>430</v>
      </c>
      <c r="D261" s="140" t="s">
        <v>138</v>
      </c>
      <c r="E261" s="141" t="s">
        <v>431</v>
      </c>
      <c r="F261" s="142" t="s">
        <v>432</v>
      </c>
      <c r="G261" s="143" t="s">
        <v>190</v>
      </c>
      <c r="H261" s="144">
        <v>2368.4</v>
      </c>
      <c r="I261" s="145"/>
      <c r="J261" s="146">
        <f>ROUND(I261*H261,2)</f>
        <v>0</v>
      </c>
      <c r="K261" s="142" t="s">
        <v>142</v>
      </c>
      <c r="L261" s="35"/>
      <c r="M261" s="147" t="s">
        <v>3</v>
      </c>
      <c r="N261" s="148" t="s">
        <v>45</v>
      </c>
      <c r="O261" s="55"/>
      <c r="P261" s="149">
        <f>O261*H261</f>
        <v>0</v>
      </c>
      <c r="Q261" s="149">
        <v>1.6694E-4</v>
      </c>
      <c r="R261" s="149">
        <f>Q261*H261</f>
        <v>0.39538069600000003</v>
      </c>
      <c r="S261" s="149">
        <v>0</v>
      </c>
      <c r="T261" s="150">
        <f>S261*H261</f>
        <v>0</v>
      </c>
      <c r="U261" s="34"/>
      <c r="V261" s="34"/>
      <c r="W261" s="34"/>
      <c r="X261" s="34"/>
      <c r="Y261" s="34"/>
      <c r="Z261" s="34"/>
      <c r="AA261" s="34"/>
      <c r="AB261" s="34"/>
      <c r="AC261" s="34"/>
      <c r="AD261" s="34"/>
      <c r="AE261" s="34"/>
      <c r="AR261" s="151" t="s">
        <v>143</v>
      </c>
      <c r="AT261" s="151" t="s">
        <v>138</v>
      </c>
      <c r="AU261" s="151" t="s">
        <v>144</v>
      </c>
      <c r="AY261" s="19" t="s">
        <v>134</v>
      </c>
      <c r="BE261" s="152">
        <f>IF(N261="základní",J261,0)</f>
        <v>0</v>
      </c>
      <c r="BF261" s="152">
        <f>IF(N261="snížená",J261,0)</f>
        <v>0</v>
      </c>
      <c r="BG261" s="152">
        <f>IF(N261="zákl. přenesená",J261,0)</f>
        <v>0</v>
      </c>
      <c r="BH261" s="152">
        <f>IF(N261="sníž. přenesená",J261,0)</f>
        <v>0</v>
      </c>
      <c r="BI261" s="152">
        <f>IF(N261="nulová",J261,0)</f>
        <v>0</v>
      </c>
      <c r="BJ261" s="19" t="s">
        <v>82</v>
      </c>
      <c r="BK261" s="152">
        <f>ROUND(I261*H261,2)</f>
        <v>0</v>
      </c>
      <c r="BL261" s="19" t="s">
        <v>143</v>
      </c>
      <c r="BM261" s="151" t="s">
        <v>433</v>
      </c>
    </row>
    <row r="262" spans="1:65" s="13" customFormat="1">
      <c r="B262" s="153"/>
      <c r="D262" s="154" t="s">
        <v>146</v>
      </c>
      <c r="E262" s="155" t="s">
        <v>3</v>
      </c>
      <c r="F262" s="156" t="s">
        <v>434</v>
      </c>
      <c r="H262" s="155" t="s">
        <v>3</v>
      </c>
      <c r="I262" s="157"/>
      <c r="L262" s="153"/>
      <c r="M262" s="158"/>
      <c r="N262" s="159"/>
      <c r="O262" s="159"/>
      <c r="P262" s="159"/>
      <c r="Q262" s="159"/>
      <c r="R262" s="159"/>
      <c r="S262" s="159"/>
      <c r="T262" s="160"/>
      <c r="AT262" s="155" t="s">
        <v>146</v>
      </c>
      <c r="AU262" s="155" t="s">
        <v>144</v>
      </c>
      <c r="AV262" s="13" t="s">
        <v>82</v>
      </c>
      <c r="AW262" s="13" t="s">
        <v>36</v>
      </c>
      <c r="AX262" s="13" t="s">
        <v>74</v>
      </c>
      <c r="AY262" s="155" t="s">
        <v>134</v>
      </c>
    </row>
    <row r="263" spans="1:65" s="14" customFormat="1" ht="22.5">
      <c r="B263" s="161"/>
      <c r="D263" s="154" t="s">
        <v>146</v>
      </c>
      <c r="E263" s="162" t="s">
        <v>3</v>
      </c>
      <c r="F263" s="163" t="s">
        <v>435</v>
      </c>
      <c r="H263" s="164">
        <v>1310.4000000000001</v>
      </c>
      <c r="I263" s="165"/>
      <c r="L263" s="161"/>
      <c r="M263" s="166"/>
      <c r="N263" s="167"/>
      <c r="O263" s="167"/>
      <c r="P263" s="167"/>
      <c r="Q263" s="167"/>
      <c r="R263" s="167"/>
      <c r="S263" s="167"/>
      <c r="T263" s="168"/>
      <c r="AT263" s="162" t="s">
        <v>146</v>
      </c>
      <c r="AU263" s="162" t="s">
        <v>144</v>
      </c>
      <c r="AV263" s="14" t="s">
        <v>84</v>
      </c>
      <c r="AW263" s="14" t="s">
        <v>36</v>
      </c>
      <c r="AX263" s="14" t="s">
        <v>74</v>
      </c>
      <c r="AY263" s="162" t="s">
        <v>134</v>
      </c>
    </row>
    <row r="264" spans="1:65" s="14" customFormat="1" ht="22.5">
      <c r="B264" s="161"/>
      <c r="D264" s="154" t="s">
        <v>146</v>
      </c>
      <c r="E264" s="162" t="s">
        <v>3</v>
      </c>
      <c r="F264" s="163" t="s">
        <v>436</v>
      </c>
      <c r="H264" s="164">
        <v>93.6</v>
      </c>
      <c r="I264" s="165"/>
      <c r="L264" s="161"/>
      <c r="M264" s="166"/>
      <c r="N264" s="167"/>
      <c r="O264" s="167"/>
      <c r="P264" s="167"/>
      <c r="Q264" s="167"/>
      <c r="R264" s="167"/>
      <c r="S264" s="167"/>
      <c r="T264" s="168"/>
      <c r="AT264" s="162" t="s">
        <v>146</v>
      </c>
      <c r="AU264" s="162" t="s">
        <v>144</v>
      </c>
      <c r="AV264" s="14" t="s">
        <v>84</v>
      </c>
      <c r="AW264" s="14" t="s">
        <v>36</v>
      </c>
      <c r="AX264" s="14" t="s">
        <v>74</v>
      </c>
      <c r="AY264" s="162" t="s">
        <v>134</v>
      </c>
    </row>
    <row r="265" spans="1:65" s="13" customFormat="1">
      <c r="B265" s="153"/>
      <c r="D265" s="154" t="s">
        <v>146</v>
      </c>
      <c r="E265" s="155" t="s">
        <v>3</v>
      </c>
      <c r="F265" s="156" t="s">
        <v>437</v>
      </c>
      <c r="H265" s="155" t="s">
        <v>3</v>
      </c>
      <c r="I265" s="157"/>
      <c r="L265" s="153"/>
      <c r="M265" s="158"/>
      <c r="N265" s="159"/>
      <c r="O265" s="159"/>
      <c r="P265" s="159"/>
      <c r="Q265" s="159"/>
      <c r="R265" s="159"/>
      <c r="S265" s="159"/>
      <c r="T265" s="160"/>
      <c r="AT265" s="155" t="s">
        <v>146</v>
      </c>
      <c r="AU265" s="155" t="s">
        <v>144</v>
      </c>
      <c r="AV265" s="13" t="s">
        <v>82</v>
      </c>
      <c r="AW265" s="13" t="s">
        <v>36</v>
      </c>
      <c r="AX265" s="13" t="s">
        <v>74</v>
      </c>
      <c r="AY265" s="155" t="s">
        <v>134</v>
      </c>
    </row>
    <row r="266" spans="1:65" s="14" customFormat="1" ht="22.5">
      <c r="B266" s="161"/>
      <c r="D266" s="154" t="s">
        <v>146</v>
      </c>
      <c r="E266" s="162" t="s">
        <v>3</v>
      </c>
      <c r="F266" s="163" t="s">
        <v>438</v>
      </c>
      <c r="H266" s="164">
        <v>873.6</v>
      </c>
      <c r="I266" s="165"/>
      <c r="L266" s="161"/>
      <c r="M266" s="166"/>
      <c r="N266" s="167"/>
      <c r="O266" s="167"/>
      <c r="P266" s="167"/>
      <c r="Q266" s="167"/>
      <c r="R266" s="167"/>
      <c r="S266" s="167"/>
      <c r="T266" s="168"/>
      <c r="AT266" s="162" t="s">
        <v>146</v>
      </c>
      <c r="AU266" s="162" t="s">
        <v>144</v>
      </c>
      <c r="AV266" s="14" t="s">
        <v>84</v>
      </c>
      <c r="AW266" s="14" t="s">
        <v>36</v>
      </c>
      <c r="AX266" s="14" t="s">
        <v>74</v>
      </c>
      <c r="AY266" s="162" t="s">
        <v>134</v>
      </c>
    </row>
    <row r="267" spans="1:65" s="14" customFormat="1" ht="22.5">
      <c r="B267" s="161"/>
      <c r="D267" s="154" t="s">
        <v>146</v>
      </c>
      <c r="E267" s="162" t="s">
        <v>3</v>
      </c>
      <c r="F267" s="163" t="s">
        <v>439</v>
      </c>
      <c r="H267" s="164">
        <v>78</v>
      </c>
      <c r="I267" s="165"/>
      <c r="L267" s="161"/>
      <c r="M267" s="166"/>
      <c r="N267" s="167"/>
      <c r="O267" s="167"/>
      <c r="P267" s="167"/>
      <c r="Q267" s="167"/>
      <c r="R267" s="167"/>
      <c r="S267" s="167"/>
      <c r="T267" s="168"/>
      <c r="AT267" s="162" t="s">
        <v>146</v>
      </c>
      <c r="AU267" s="162" t="s">
        <v>144</v>
      </c>
      <c r="AV267" s="14" t="s">
        <v>84</v>
      </c>
      <c r="AW267" s="14" t="s">
        <v>36</v>
      </c>
      <c r="AX267" s="14" t="s">
        <v>74</v>
      </c>
      <c r="AY267" s="162" t="s">
        <v>134</v>
      </c>
    </row>
    <row r="268" spans="1:65" s="13" customFormat="1">
      <c r="B268" s="153"/>
      <c r="D268" s="154" t="s">
        <v>146</v>
      </c>
      <c r="E268" s="155" t="s">
        <v>3</v>
      </c>
      <c r="F268" s="156" t="s">
        <v>440</v>
      </c>
      <c r="H268" s="155" t="s">
        <v>3</v>
      </c>
      <c r="I268" s="157"/>
      <c r="L268" s="153"/>
      <c r="M268" s="158"/>
      <c r="N268" s="159"/>
      <c r="O268" s="159"/>
      <c r="P268" s="159"/>
      <c r="Q268" s="159"/>
      <c r="R268" s="159"/>
      <c r="S268" s="159"/>
      <c r="T268" s="160"/>
      <c r="AT268" s="155" t="s">
        <v>146</v>
      </c>
      <c r="AU268" s="155" t="s">
        <v>144</v>
      </c>
      <c r="AV268" s="13" t="s">
        <v>82</v>
      </c>
      <c r="AW268" s="13" t="s">
        <v>36</v>
      </c>
      <c r="AX268" s="13" t="s">
        <v>74</v>
      </c>
      <c r="AY268" s="155" t="s">
        <v>134</v>
      </c>
    </row>
    <row r="269" spans="1:65" s="14" customFormat="1">
      <c r="B269" s="161"/>
      <c r="D269" s="154" t="s">
        <v>146</v>
      </c>
      <c r="E269" s="162" t="s">
        <v>3</v>
      </c>
      <c r="F269" s="163" t="s">
        <v>441</v>
      </c>
      <c r="H269" s="164">
        <v>12.8</v>
      </c>
      <c r="I269" s="165"/>
      <c r="L269" s="161"/>
      <c r="M269" s="166"/>
      <c r="N269" s="167"/>
      <c r="O269" s="167"/>
      <c r="P269" s="167"/>
      <c r="Q269" s="167"/>
      <c r="R269" s="167"/>
      <c r="S269" s="167"/>
      <c r="T269" s="168"/>
      <c r="AT269" s="162" t="s">
        <v>146</v>
      </c>
      <c r="AU269" s="162" t="s">
        <v>144</v>
      </c>
      <c r="AV269" s="14" t="s">
        <v>84</v>
      </c>
      <c r="AW269" s="14" t="s">
        <v>36</v>
      </c>
      <c r="AX269" s="14" t="s">
        <v>74</v>
      </c>
      <c r="AY269" s="162" t="s">
        <v>134</v>
      </c>
    </row>
    <row r="270" spans="1:65" s="16" customFormat="1">
      <c r="B270" s="177"/>
      <c r="D270" s="154" t="s">
        <v>146</v>
      </c>
      <c r="E270" s="178" t="s">
        <v>3</v>
      </c>
      <c r="F270" s="179" t="s">
        <v>151</v>
      </c>
      <c r="H270" s="180">
        <v>2368.4</v>
      </c>
      <c r="I270" s="181"/>
      <c r="L270" s="177"/>
      <c r="M270" s="182"/>
      <c r="N270" s="183"/>
      <c r="O270" s="183"/>
      <c r="P270" s="183"/>
      <c r="Q270" s="183"/>
      <c r="R270" s="183"/>
      <c r="S270" s="183"/>
      <c r="T270" s="184"/>
      <c r="AT270" s="178" t="s">
        <v>146</v>
      </c>
      <c r="AU270" s="178" t="s">
        <v>144</v>
      </c>
      <c r="AV270" s="16" t="s">
        <v>143</v>
      </c>
      <c r="AW270" s="16" t="s">
        <v>36</v>
      </c>
      <c r="AX270" s="16" t="s">
        <v>82</v>
      </c>
      <c r="AY270" s="178" t="s">
        <v>134</v>
      </c>
    </row>
    <row r="271" spans="1:65" s="2" customFormat="1" ht="24">
      <c r="A271" s="34"/>
      <c r="B271" s="139"/>
      <c r="C271" s="185" t="s">
        <v>442</v>
      </c>
      <c r="D271" s="185" t="s">
        <v>214</v>
      </c>
      <c r="E271" s="186" t="s">
        <v>443</v>
      </c>
      <c r="F271" s="187" t="s">
        <v>444</v>
      </c>
      <c r="G271" s="188" t="s">
        <v>190</v>
      </c>
      <c r="H271" s="189">
        <v>2723.66</v>
      </c>
      <c r="I271" s="190"/>
      <c r="J271" s="191">
        <f>ROUND(I271*H271,2)</f>
        <v>0</v>
      </c>
      <c r="K271" s="187" t="s">
        <v>142</v>
      </c>
      <c r="L271" s="192"/>
      <c r="M271" s="193" t="s">
        <v>3</v>
      </c>
      <c r="N271" s="194" t="s">
        <v>45</v>
      </c>
      <c r="O271" s="55"/>
      <c r="P271" s="149">
        <f>O271*H271</f>
        <v>0</v>
      </c>
      <c r="Q271" s="149">
        <v>2.9999999999999997E-4</v>
      </c>
      <c r="R271" s="149">
        <f>Q271*H271</f>
        <v>0.81709799999999988</v>
      </c>
      <c r="S271" s="149">
        <v>0</v>
      </c>
      <c r="T271" s="150">
        <f>S271*H271</f>
        <v>0</v>
      </c>
      <c r="U271" s="34"/>
      <c r="V271" s="34"/>
      <c r="W271" s="34"/>
      <c r="X271" s="34"/>
      <c r="Y271" s="34"/>
      <c r="Z271" s="34"/>
      <c r="AA271" s="34"/>
      <c r="AB271" s="34"/>
      <c r="AC271" s="34"/>
      <c r="AD271" s="34"/>
      <c r="AE271" s="34"/>
      <c r="AR271" s="151" t="s">
        <v>187</v>
      </c>
      <c r="AT271" s="151" t="s">
        <v>214</v>
      </c>
      <c r="AU271" s="151" t="s">
        <v>144</v>
      </c>
      <c r="AY271" s="19" t="s">
        <v>134</v>
      </c>
      <c r="BE271" s="152">
        <f>IF(N271="základní",J271,0)</f>
        <v>0</v>
      </c>
      <c r="BF271" s="152">
        <f>IF(N271="snížená",J271,0)</f>
        <v>0</v>
      </c>
      <c r="BG271" s="152">
        <f>IF(N271="zákl. přenesená",J271,0)</f>
        <v>0</v>
      </c>
      <c r="BH271" s="152">
        <f>IF(N271="sníž. přenesená",J271,0)</f>
        <v>0</v>
      </c>
      <c r="BI271" s="152">
        <f>IF(N271="nulová",J271,0)</f>
        <v>0</v>
      </c>
      <c r="BJ271" s="19" t="s">
        <v>82</v>
      </c>
      <c r="BK271" s="152">
        <f>ROUND(I271*H271,2)</f>
        <v>0</v>
      </c>
      <c r="BL271" s="19" t="s">
        <v>143</v>
      </c>
      <c r="BM271" s="151" t="s">
        <v>445</v>
      </c>
    </row>
    <row r="272" spans="1:65" s="2" customFormat="1" ht="39">
      <c r="A272" s="34"/>
      <c r="B272" s="35"/>
      <c r="C272" s="34"/>
      <c r="D272" s="154" t="s">
        <v>339</v>
      </c>
      <c r="E272" s="34"/>
      <c r="F272" s="195" t="s">
        <v>446</v>
      </c>
      <c r="G272" s="34"/>
      <c r="H272" s="34"/>
      <c r="I272" s="196"/>
      <c r="J272" s="34"/>
      <c r="K272" s="34"/>
      <c r="L272" s="35"/>
      <c r="M272" s="197"/>
      <c r="N272" s="198"/>
      <c r="O272" s="55"/>
      <c r="P272" s="55"/>
      <c r="Q272" s="55"/>
      <c r="R272" s="55"/>
      <c r="S272" s="55"/>
      <c r="T272" s="56"/>
      <c r="U272" s="34"/>
      <c r="V272" s="34"/>
      <c r="W272" s="34"/>
      <c r="X272" s="34"/>
      <c r="Y272" s="34"/>
      <c r="Z272" s="34"/>
      <c r="AA272" s="34"/>
      <c r="AB272" s="34"/>
      <c r="AC272" s="34"/>
      <c r="AD272" s="34"/>
      <c r="AE272" s="34"/>
      <c r="AT272" s="19" t="s">
        <v>339</v>
      </c>
      <c r="AU272" s="19" t="s">
        <v>144</v>
      </c>
    </row>
    <row r="273" spans="1:65" s="13" customFormat="1">
      <c r="B273" s="153"/>
      <c r="D273" s="154" t="s">
        <v>146</v>
      </c>
      <c r="E273" s="155" t="s">
        <v>3</v>
      </c>
      <c r="F273" s="156" t="s">
        <v>434</v>
      </c>
      <c r="H273" s="155" t="s">
        <v>3</v>
      </c>
      <c r="I273" s="157"/>
      <c r="L273" s="153"/>
      <c r="M273" s="158"/>
      <c r="N273" s="159"/>
      <c r="O273" s="159"/>
      <c r="P273" s="159"/>
      <c r="Q273" s="159"/>
      <c r="R273" s="159"/>
      <c r="S273" s="159"/>
      <c r="T273" s="160"/>
      <c r="AT273" s="155" t="s">
        <v>146</v>
      </c>
      <c r="AU273" s="155" t="s">
        <v>144</v>
      </c>
      <c r="AV273" s="13" t="s">
        <v>82</v>
      </c>
      <c r="AW273" s="13" t="s">
        <v>36</v>
      </c>
      <c r="AX273" s="13" t="s">
        <v>74</v>
      </c>
      <c r="AY273" s="155" t="s">
        <v>134</v>
      </c>
    </row>
    <row r="274" spans="1:65" s="14" customFormat="1" ht="22.5">
      <c r="B274" s="161"/>
      <c r="D274" s="154" t="s">
        <v>146</v>
      </c>
      <c r="E274" s="162" t="s">
        <v>3</v>
      </c>
      <c r="F274" s="163" t="s">
        <v>435</v>
      </c>
      <c r="H274" s="164">
        <v>1310.4000000000001</v>
      </c>
      <c r="I274" s="165"/>
      <c r="L274" s="161"/>
      <c r="M274" s="166"/>
      <c r="N274" s="167"/>
      <c r="O274" s="167"/>
      <c r="P274" s="167"/>
      <c r="Q274" s="167"/>
      <c r="R274" s="167"/>
      <c r="S274" s="167"/>
      <c r="T274" s="168"/>
      <c r="AT274" s="162" t="s">
        <v>146</v>
      </c>
      <c r="AU274" s="162" t="s">
        <v>144</v>
      </c>
      <c r="AV274" s="14" t="s">
        <v>84</v>
      </c>
      <c r="AW274" s="14" t="s">
        <v>36</v>
      </c>
      <c r="AX274" s="14" t="s">
        <v>74</v>
      </c>
      <c r="AY274" s="162" t="s">
        <v>134</v>
      </c>
    </row>
    <row r="275" spans="1:65" s="14" customFormat="1" ht="22.5">
      <c r="B275" s="161"/>
      <c r="D275" s="154" t="s">
        <v>146</v>
      </c>
      <c r="E275" s="162" t="s">
        <v>3</v>
      </c>
      <c r="F275" s="163" t="s">
        <v>436</v>
      </c>
      <c r="H275" s="164">
        <v>93.6</v>
      </c>
      <c r="I275" s="165"/>
      <c r="L275" s="161"/>
      <c r="M275" s="166"/>
      <c r="N275" s="167"/>
      <c r="O275" s="167"/>
      <c r="P275" s="167"/>
      <c r="Q275" s="167"/>
      <c r="R275" s="167"/>
      <c r="S275" s="167"/>
      <c r="T275" s="168"/>
      <c r="AT275" s="162" t="s">
        <v>146</v>
      </c>
      <c r="AU275" s="162" t="s">
        <v>144</v>
      </c>
      <c r="AV275" s="14" t="s">
        <v>84</v>
      </c>
      <c r="AW275" s="14" t="s">
        <v>36</v>
      </c>
      <c r="AX275" s="14" t="s">
        <v>74</v>
      </c>
      <c r="AY275" s="162" t="s">
        <v>134</v>
      </c>
    </row>
    <row r="276" spans="1:65" s="13" customFormat="1">
      <c r="B276" s="153"/>
      <c r="D276" s="154" t="s">
        <v>146</v>
      </c>
      <c r="E276" s="155" t="s">
        <v>3</v>
      </c>
      <c r="F276" s="156" t="s">
        <v>437</v>
      </c>
      <c r="H276" s="155" t="s">
        <v>3</v>
      </c>
      <c r="I276" s="157"/>
      <c r="L276" s="153"/>
      <c r="M276" s="158"/>
      <c r="N276" s="159"/>
      <c r="O276" s="159"/>
      <c r="P276" s="159"/>
      <c r="Q276" s="159"/>
      <c r="R276" s="159"/>
      <c r="S276" s="159"/>
      <c r="T276" s="160"/>
      <c r="AT276" s="155" t="s">
        <v>146</v>
      </c>
      <c r="AU276" s="155" t="s">
        <v>144</v>
      </c>
      <c r="AV276" s="13" t="s">
        <v>82</v>
      </c>
      <c r="AW276" s="13" t="s">
        <v>36</v>
      </c>
      <c r="AX276" s="13" t="s">
        <v>74</v>
      </c>
      <c r="AY276" s="155" t="s">
        <v>134</v>
      </c>
    </row>
    <row r="277" spans="1:65" s="14" customFormat="1" ht="22.5">
      <c r="B277" s="161"/>
      <c r="D277" s="154" t="s">
        <v>146</v>
      </c>
      <c r="E277" s="162" t="s">
        <v>3</v>
      </c>
      <c r="F277" s="163" t="s">
        <v>438</v>
      </c>
      <c r="H277" s="164">
        <v>873.6</v>
      </c>
      <c r="I277" s="165"/>
      <c r="L277" s="161"/>
      <c r="M277" s="166"/>
      <c r="N277" s="167"/>
      <c r="O277" s="167"/>
      <c r="P277" s="167"/>
      <c r="Q277" s="167"/>
      <c r="R277" s="167"/>
      <c r="S277" s="167"/>
      <c r="T277" s="168"/>
      <c r="AT277" s="162" t="s">
        <v>146</v>
      </c>
      <c r="AU277" s="162" t="s">
        <v>144</v>
      </c>
      <c r="AV277" s="14" t="s">
        <v>84</v>
      </c>
      <c r="AW277" s="14" t="s">
        <v>36</v>
      </c>
      <c r="AX277" s="14" t="s">
        <v>74</v>
      </c>
      <c r="AY277" s="162" t="s">
        <v>134</v>
      </c>
    </row>
    <row r="278" spans="1:65" s="14" customFormat="1" ht="22.5">
      <c r="B278" s="161"/>
      <c r="D278" s="154" t="s">
        <v>146</v>
      </c>
      <c r="E278" s="162" t="s">
        <v>3</v>
      </c>
      <c r="F278" s="163" t="s">
        <v>439</v>
      </c>
      <c r="H278" s="164">
        <v>78</v>
      </c>
      <c r="I278" s="165"/>
      <c r="L278" s="161"/>
      <c r="M278" s="166"/>
      <c r="N278" s="167"/>
      <c r="O278" s="167"/>
      <c r="P278" s="167"/>
      <c r="Q278" s="167"/>
      <c r="R278" s="167"/>
      <c r="S278" s="167"/>
      <c r="T278" s="168"/>
      <c r="AT278" s="162" t="s">
        <v>146</v>
      </c>
      <c r="AU278" s="162" t="s">
        <v>144</v>
      </c>
      <c r="AV278" s="14" t="s">
        <v>84</v>
      </c>
      <c r="AW278" s="14" t="s">
        <v>36</v>
      </c>
      <c r="AX278" s="14" t="s">
        <v>74</v>
      </c>
      <c r="AY278" s="162" t="s">
        <v>134</v>
      </c>
    </row>
    <row r="279" spans="1:65" s="13" customFormat="1">
      <c r="B279" s="153"/>
      <c r="D279" s="154" t="s">
        <v>146</v>
      </c>
      <c r="E279" s="155" t="s">
        <v>3</v>
      </c>
      <c r="F279" s="156" t="s">
        <v>440</v>
      </c>
      <c r="H279" s="155" t="s">
        <v>3</v>
      </c>
      <c r="I279" s="157"/>
      <c r="L279" s="153"/>
      <c r="M279" s="158"/>
      <c r="N279" s="159"/>
      <c r="O279" s="159"/>
      <c r="P279" s="159"/>
      <c r="Q279" s="159"/>
      <c r="R279" s="159"/>
      <c r="S279" s="159"/>
      <c r="T279" s="160"/>
      <c r="AT279" s="155" t="s">
        <v>146</v>
      </c>
      <c r="AU279" s="155" t="s">
        <v>144</v>
      </c>
      <c r="AV279" s="13" t="s">
        <v>82</v>
      </c>
      <c r="AW279" s="13" t="s">
        <v>36</v>
      </c>
      <c r="AX279" s="13" t="s">
        <v>74</v>
      </c>
      <c r="AY279" s="155" t="s">
        <v>134</v>
      </c>
    </row>
    <row r="280" spans="1:65" s="14" customFormat="1">
      <c r="B280" s="161"/>
      <c r="D280" s="154" t="s">
        <v>146</v>
      </c>
      <c r="E280" s="162" t="s">
        <v>3</v>
      </c>
      <c r="F280" s="163" t="s">
        <v>441</v>
      </c>
      <c r="H280" s="164">
        <v>12.8</v>
      </c>
      <c r="I280" s="165"/>
      <c r="L280" s="161"/>
      <c r="M280" s="166"/>
      <c r="N280" s="167"/>
      <c r="O280" s="167"/>
      <c r="P280" s="167"/>
      <c r="Q280" s="167"/>
      <c r="R280" s="167"/>
      <c r="S280" s="167"/>
      <c r="T280" s="168"/>
      <c r="AT280" s="162" t="s">
        <v>146</v>
      </c>
      <c r="AU280" s="162" t="s">
        <v>144</v>
      </c>
      <c r="AV280" s="14" t="s">
        <v>84</v>
      </c>
      <c r="AW280" s="14" t="s">
        <v>36</v>
      </c>
      <c r="AX280" s="14" t="s">
        <v>74</v>
      </c>
      <c r="AY280" s="162" t="s">
        <v>134</v>
      </c>
    </row>
    <row r="281" spans="1:65" s="15" customFormat="1">
      <c r="B281" s="169"/>
      <c r="D281" s="154" t="s">
        <v>146</v>
      </c>
      <c r="E281" s="170" t="s">
        <v>3</v>
      </c>
      <c r="F281" s="171" t="s">
        <v>156</v>
      </c>
      <c r="H281" s="172">
        <v>2368.4</v>
      </c>
      <c r="I281" s="173"/>
      <c r="L281" s="169"/>
      <c r="M281" s="174"/>
      <c r="N281" s="175"/>
      <c r="O281" s="175"/>
      <c r="P281" s="175"/>
      <c r="Q281" s="175"/>
      <c r="R281" s="175"/>
      <c r="S281" s="175"/>
      <c r="T281" s="176"/>
      <c r="AT281" s="170" t="s">
        <v>146</v>
      </c>
      <c r="AU281" s="170" t="s">
        <v>144</v>
      </c>
      <c r="AV281" s="15" t="s">
        <v>144</v>
      </c>
      <c r="AW281" s="15" t="s">
        <v>36</v>
      </c>
      <c r="AX281" s="15" t="s">
        <v>74</v>
      </c>
      <c r="AY281" s="170" t="s">
        <v>134</v>
      </c>
    </row>
    <row r="282" spans="1:65" s="14" customFormat="1">
      <c r="B282" s="161"/>
      <c r="D282" s="154" t="s">
        <v>146</v>
      </c>
      <c r="E282" s="162" t="s">
        <v>3</v>
      </c>
      <c r="F282" s="163" t="s">
        <v>447</v>
      </c>
      <c r="H282" s="164">
        <v>355.26</v>
      </c>
      <c r="I282" s="165"/>
      <c r="L282" s="161"/>
      <c r="M282" s="166"/>
      <c r="N282" s="167"/>
      <c r="O282" s="167"/>
      <c r="P282" s="167"/>
      <c r="Q282" s="167"/>
      <c r="R282" s="167"/>
      <c r="S282" s="167"/>
      <c r="T282" s="168"/>
      <c r="AT282" s="162" t="s">
        <v>146</v>
      </c>
      <c r="AU282" s="162" t="s">
        <v>144</v>
      </c>
      <c r="AV282" s="14" t="s">
        <v>84</v>
      </c>
      <c r="AW282" s="14" t="s">
        <v>36</v>
      </c>
      <c r="AX282" s="14" t="s">
        <v>74</v>
      </c>
      <c r="AY282" s="162" t="s">
        <v>134</v>
      </c>
    </row>
    <row r="283" spans="1:65" s="16" customFormat="1">
      <c r="B283" s="177"/>
      <c r="D283" s="154" t="s">
        <v>146</v>
      </c>
      <c r="E283" s="178" t="s">
        <v>3</v>
      </c>
      <c r="F283" s="179" t="s">
        <v>151</v>
      </c>
      <c r="H283" s="180">
        <v>2723.66</v>
      </c>
      <c r="I283" s="181"/>
      <c r="L283" s="177"/>
      <c r="M283" s="182"/>
      <c r="N283" s="183"/>
      <c r="O283" s="183"/>
      <c r="P283" s="183"/>
      <c r="Q283" s="183"/>
      <c r="R283" s="183"/>
      <c r="S283" s="183"/>
      <c r="T283" s="184"/>
      <c r="AT283" s="178" t="s">
        <v>146</v>
      </c>
      <c r="AU283" s="178" t="s">
        <v>144</v>
      </c>
      <c r="AV283" s="16" t="s">
        <v>143</v>
      </c>
      <c r="AW283" s="16" t="s">
        <v>36</v>
      </c>
      <c r="AX283" s="16" t="s">
        <v>82</v>
      </c>
      <c r="AY283" s="178" t="s">
        <v>134</v>
      </c>
    </row>
    <row r="284" spans="1:65" s="12" customFormat="1" ht="20.85" customHeight="1">
      <c r="B284" s="126"/>
      <c r="D284" s="127" t="s">
        <v>73</v>
      </c>
      <c r="E284" s="137" t="s">
        <v>448</v>
      </c>
      <c r="F284" s="137" t="s">
        <v>449</v>
      </c>
      <c r="I284" s="129"/>
      <c r="J284" s="138">
        <f>BK284</f>
        <v>0</v>
      </c>
      <c r="L284" s="126"/>
      <c r="M284" s="131"/>
      <c r="N284" s="132"/>
      <c r="O284" s="132"/>
      <c r="P284" s="133">
        <f>SUM(P285:P300)</f>
        <v>0</v>
      </c>
      <c r="Q284" s="132"/>
      <c r="R284" s="133">
        <f>SUM(R285:R300)</f>
        <v>25.719342000000001</v>
      </c>
      <c r="S284" s="132"/>
      <c r="T284" s="134">
        <f>SUM(T285:T300)</f>
        <v>0</v>
      </c>
      <c r="AR284" s="127" t="s">
        <v>82</v>
      </c>
      <c r="AT284" s="135" t="s">
        <v>73</v>
      </c>
      <c r="AU284" s="135" t="s">
        <v>84</v>
      </c>
      <c r="AY284" s="127" t="s">
        <v>134</v>
      </c>
      <c r="BK284" s="136">
        <f>SUM(BK285:BK300)</f>
        <v>0</v>
      </c>
    </row>
    <row r="285" spans="1:65" s="2" customFormat="1" ht="24">
      <c r="A285" s="34"/>
      <c r="B285" s="139"/>
      <c r="C285" s="140" t="s">
        <v>450</v>
      </c>
      <c r="D285" s="140" t="s">
        <v>138</v>
      </c>
      <c r="E285" s="141" t="s">
        <v>451</v>
      </c>
      <c r="F285" s="142" t="s">
        <v>452</v>
      </c>
      <c r="G285" s="143" t="s">
        <v>141</v>
      </c>
      <c r="H285" s="144">
        <v>5.4630000000000001</v>
      </c>
      <c r="I285" s="145"/>
      <c r="J285" s="146">
        <f>ROUND(I285*H285,2)</f>
        <v>0</v>
      </c>
      <c r="K285" s="142" t="s">
        <v>142</v>
      </c>
      <c r="L285" s="35"/>
      <c r="M285" s="147" t="s">
        <v>3</v>
      </c>
      <c r="N285" s="148" t="s">
        <v>45</v>
      </c>
      <c r="O285" s="55"/>
      <c r="P285" s="149">
        <f>O285*H285</f>
        <v>0</v>
      </c>
      <c r="Q285" s="149">
        <v>2.16</v>
      </c>
      <c r="R285" s="149">
        <f>Q285*H285</f>
        <v>11.800080000000001</v>
      </c>
      <c r="S285" s="149">
        <v>0</v>
      </c>
      <c r="T285" s="150">
        <f>S285*H285</f>
        <v>0</v>
      </c>
      <c r="U285" s="34"/>
      <c r="V285" s="34"/>
      <c r="W285" s="34"/>
      <c r="X285" s="34"/>
      <c r="Y285" s="34"/>
      <c r="Z285" s="34"/>
      <c r="AA285" s="34"/>
      <c r="AB285" s="34"/>
      <c r="AC285" s="34"/>
      <c r="AD285" s="34"/>
      <c r="AE285" s="34"/>
      <c r="AR285" s="151" t="s">
        <v>143</v>
      </c>
      <c r="AT285" s="151" t="s">
        <v>138</v>
      </c>
      <c r="AU285" s="151" t="s">
        <v>144</v>
      </c>
      <c r="AY285" s="19" t="s">
        <v>134</v>
      </c>
      <c r="BE285" s="152">
        <f>IF(N285="základní",J285,0)</f>
        <v>0</v>
      </c>
      <c r="BF285" s="152">
        <f>IF(N285="snížená",J285,0)</f>
        <v>0</v>
      </c>
      <c r="BG285" s="152">
        <f>IF(N285="zákl. přenesená",J285,0)</f>
        <v>0</v>
      </c>
      <c r="BH285" s="152">
        <f>IF(N285="sníž. přenesená",J285,0)</f>
        <v>0</v>
      </c>
      <c r="BI285" s="152">
        <f>IF(N285="nulová",J285,0)</f>
        <v>0</v>
      </c>
      <c r="BJ285" s="19" t="s">
        <v>82</v>
      </c>
      <c r="BK285" s="152">
        <f>ROUND(I285*H285,2)</f>
        <v>0</v>
      </c>
      <c r="BL285" s="19" t="s">
        <v>143</v>
      </c>
      <c r="BM285" s="151" t="s">
        <v>453</v>
      </c>
    </row>
    <row r="286" spans="1:65" s="14" customFormat="1">
      <c r="B286" s="161"/>
      <c r="D286" s="154" t="s">
        <v>146</v>
      </c>
      <c r="E286" s="162" t="s">
        <v>3</v>
      </c>
      <c r="F286" s="163" t="s">
        <v>454</v>
      </c>
      <c r="H286" s="164">
        <v>5.4630000000000001</v>
      </c>
      <c r="I286" s="165"/>
      <c r="L286" s="161"/>
      <c r="M286" s="166"/>
      <c r="N286" s="167"/>
      <c r="O286" s="167"/>
      <c r="P286" s="167"/>
      <c r="Q286" s="167"/>
      <c r="R286" s="167"/>
      <c r="S286" s="167"/>
      <c r="T286" s="168"/>
      <c r="AT286" s="162" t="s">
        <v>146</v>
      </c>
      <c r="AU286" s="162" t="s">
        <v>144</v>
      </c>
      <c r="AV286" s="14" t="s">
        <v>84</v>
      </c>
      <c r="AW286" s="14" t="s">
        <v>36</v>
      </c>
      <c r="AX286" s="14" t="s">
        <v>82</v>
      </c>
      <c r="AY286" s="162" t="s">
        <v>134</v>
      </c>
    </row>
    <row r="287" spans="1:65" s="2" customFormat="1" ht="24">
      <c r="A287" s="34"/>
      <c r="B287" s="139"/>
      <c r="C287" s="140" t="s">
        <v>455</v>
      </c>
      <c r="D287" s="140" t="s">
        <v>138</v>
      </c>
      <c r="E287" s="141" t="s">
        <v>456</v>
      </c>
      <c r="F287" s="142" t="s">
        <v>457</v>
      </c>
      <c r="G287" s="143" t="s">
        <v>380</v>
      </c>
      <c r="H287" s="144">
        <v>11.2</v>
      </c>
      <c r="I287" s="145"/>
      <c r="J287" s="146">
        <f>ROUND(I287*H287,2)</f>
        <v>0</v>
      </c>
      <c r="K287" s="142" t="s">
        <v>142</v>
      </c>
      <c r="L287" s="35"/>
      <c r="M287" s="147" t="s">
        <v>3</v>
      </c>
      <c r="N287" s="148" t="s">
        <v>45</v>
      </c>
      <c r="O287" s="55"/>
      <c r="P287" s="149">
        <f>O287*H287</f>
        <v>0</v>
      </c>
      <c r="Q287" s="149">
        <v>0</v>
      </c>
      <c r="R287" s="149">
        <f>Q287*H287</f>
        <v>0</v>
      </c>
      <c r="S287" s="149">
        <v>0</v>
      </c>
      <c r="T287" s="150">
        <f>S287*H287</f>
        <v>0</v>
      </c>
      <c r="U287" s="34"/>
      <c r="V287" s="34"/>
      <c r="W287" s="34"/>
      <c r="X287" s="34"/>
      <c r="Y287" s="34"/>
      <c r="Z287" s="34"/>
      <c r="AA287" s="34"/>
      <c r="AB287" s="34"/>
      <c r="AC287" s="34"/>
      <c r="AD287" s="34"/>
      <c r="AE287" s="34"/>
      <c r="AR287" s="151" t="s">
        <v>143</v>
      </c>
      <c r="AT287" s="151" t="s">
        <v>138</v>
      </c>
      <c r="AU287" s="151" t="s">
        <v>144</v>
      </c>
      <c r="AY287" s="19" t="s">
        <v>134</v>
      </c>
      <c r="BE287" s="152">
        <f>IF(N287="základní",J287,0)</f>
        <v>0</v>
      </c>
      <c r="BF287" s="152">
        <f>IF(N287="snížená",J287,0)</f>
        <v>0</v>
      </c>
      <c r="BG287" s="152">
        <f>IF(N287="zákl. přenesená",J287,0)</f>
        <v>0</v>
      </c>
      <c r="BH287" s="152">
        <f>IF(N287="sníž. přenesená",J287,0)</f>
        <v>0</v>
      </c>
      <c r="BI287" s="152">
        <f>IF(N287="nulová",J287,0)</f>
        <v>0</v>
      </c>
      <c r="BJ287" s="19" t="s">
        <v>82</v>
      </c>
      <c r="BK287" s="152">
        <f>ROUND(I287*H287,2)</f>
        <v>0</v>
      </c>
      <c r="BL287" s="19" t="s">
        <v>143</v>
      </c>
      <c r="BM287" s="151" t="s">
        <v>458</v>
      </c>
    </row>
    <row r="288" spans="1:65" s="14" customFormat="1">
      <c r="B288" s="161"/>
      <c r="D288" s="154" t="s">
        <v>146</v>
      </c>
      <c r="E288" s="162" t="s">
        <v>3</v>
      </c>
      <c r="F288" s="163" t="s">
        <v>459</v>
      </c>
      <c r="H288" s="164">
        <v>11.2</v>
      </c>
      <c r="I288" s="165"/>
      <c r="L288" s="161"/>
      <c r="M288" s="166"/>
      <c r="N288" s="167"/>
      <c r="O288" s="167"/>
      <c r="P288" s="167"/>
      <c r="Q288" s="167"/>
      <c r="R288" s="167"/>
      <c r="S288" s="167"/>
      <c r="T288" s="168"/>
      <c r="AT288" s="162" t="s">
        <v>146</v>
      </c>
      <c r="AU288" s="162" t="s">
        <v>144</v>
      </c>
      <c r="AV288" s="14" t="s">
        <v>84</v>
      </c>
      <c r="AW288" s="14" t="s">
        <v>36</v>
      </c>
      <c r="AX288" s="14" t="s">
        <v>82</v>
      </c>
      <c r="AY288" s="162" t="s">
        <v>134</v>
      </c>
    </row>
    <row r="289" spans="1:65" s="2" customFormat="1" ht="24">
      <c r="A289" s="34"/>
      <c r="B289" s="139"/>
      <c r="C289" s="185" t="s">
        <v>460</v>
      </c>
      <c r="D289" s="185" t="s">
        <v>214</v>
      </c>
      <c r="E289" s="186" t="s">
        <v>461</v>
      </c>
      <c r="F289" s="187" t="s">
        <v>462</v>
      </c>
      <c r="G289" s="188" t="s">
        <v>380</v>
      </c>
      <c r="H289" s="189">
        <v>11.2</v>
      </c>
      <c r="I289" s="190"/>
      <c r="J289" s="191">
        <f>ROUND(I289*H289,2)</f>
        <v>0</v>
      </c>
      <c r="K289" s="187" t="s">
        <v>3</v>
      </c>
      <c r="L289" s="192"/>
      <c r="M289" s="193" t="s">
        <v>3</v>
      </c>
      <c r="N289" s="194" t="s">
        <v>45</v>
      </c>
      <c r="O289" s="55"/>
      <c r="P289" s="149">
        <f>O289*H289</f>
        <v>0</v>
      </c>
      <c r="Q289" s="149">
        <v>0.12776999999999999</v>
      </c>
      <c r="R289" s="149">
        <f>Q289*H289</f>
        <v>1.4310239999999999</v>
      </c>
      <c r="S289" s="149">
        <v>0</v>
      </c>
      <c r="T289" s="150">
        <f>S289*H289</f>
        <v>0</v>
      </c>
      <c r="U289" s="34"/>
      <c r="V289" s="34"/>
      <c r="W289" s="34"/>
      <c r="X289" s="34"/>
      <c r="Y289" s="34"/>
      <c r="Z289" s="34"/>
      <c r="AA289" s="34"/>
      <c r="AB289" s="34"/>
      <c r="AC289" s="34"/>
      <c r="AD289" s="34"/>
      <c r="AE289" s="34"/>
      <c r="AR289" s="151" t="s">
        <v>187</v>
      </c>
      <c r="AT289" s="151" t="s">
        <v>214</v>
      </c>
      <c r="AU289" s="151" t="s">
        <v>144</v>
      </c>
      <c r="AY289" s="19" t="s">
        <v>134</v>
      </c>
      <c r="BE289" s="152">
        <f>IF(N289="základní",J289,0)</f>
        <v>0</v>
      </c>
      <c r="BF289" s="152">
        <f>IF(N289="snížená",J289,0)</f>
        <v>0</v>
      </c>
      <c r="BG289" s="152">
        <f>IF(N289="zákl. přenesená",J289,0)</f>
        <v>0</v>
      </c>
      <c r="BH289" s="152">
        <f>IF(N289="sníž. přenesená",J289,0)</f>
        <v>0</v>
      </c>
      <c r="BI289" s="152">
        <f>IF(N289="nulová",J289,0)</f>
        <v>0</v>
      </c>
      <c r="BJ289" s="19" t="s">
        <v>82</v>
      </c>
      <c r="BK289" s="152">
        <f>ROUND(I289*H289,2)</f>
        <v>0</v>
      </c>
      <c r="BL289" s="19" t="s">
        <v>143</v>
      </c>
      <c r="BM289" s="151" t="s">
        <v>463</v>
      </c>
    </row>
    <row r="290" spans="1:65" s="14" customFormat="1">
      <c r="B290" s="161"/>
      <c r="D290" s="154" t="s">
        <v>146</v>
      </c>
      <c r="E290" s="162" t="s">
        <v>3</v>
      </c>
      <c r="F290" s="163" t="s">
        <v>459</v>
      </c>
      <c r="H290" s="164">
        <v>11.2</v>
      </c>
      <c r="I290" s="165"/>
      <c r="L290" s="161"/>
      <c r="M290" s="166"/>
      <c r="N290" s="167"/>
      <c r="O290" s="167"/>
      <c r="P290" s="167"/>
      <c r="Q290" s="167"/>
      <c r="R290" s="167"/>
      <c r="S290" s="167"/>
      <c r="T290" s="168"/>
      <c r="AT290" s="162" t="s">
        <v>146</v>
      </c>
      <c r="AU290" s="162" t="s">
        <v>144</v>
      </c>
      <c r="AV290" s="14" t="s">
        <v>84</v>
      </c>
      <c r="AW290" s="14" t="s">
        <v>36</v>
      </c>
      <c r="AX290" s="14" t="s">
        <v>82</v>
      </c>
      <c r="AY290" s="162" t="s">
        <v>134</v>
      </c>
    </row>
    <row r="291" spans="1:65" s="2" customFormat="1" ht="36">
      <c r="A291" s="34"/>
      <c r="B291" s="139"/>
      <c r="C291" s="140" t="s">
        <v>464</v>
      </c>
      <c r="D291" s="140" t="s">
        <v>138</v>
      </c>
      <c r="E291" s="141" t="s">
        <v>465</v>
      </c>
      <c r="F291" s="142" t="s">
        <v>466</v>
      </c>
      <c r="G291" s="143" t="s">
        <v>141</v>
      </c>
      <c r="H291" s="144">
        <v>2.016</v>
      </c>
      <c r="I291" s="145"/>
      <c r="J291" s="146">
        <f>ROUND(I291*H291,2)</f>
        <v>0</v>
      </c>
      <c r="K291" s="142" t="s">
        <v>142</v>
      </c>
      <c r="L291" s="35"/>
      <c r="M291" s="147" t="s">
        <v>3</v>
      </c>
      <c r="N291" s="148" t="s">
        <v>45</v>
      </c>
      <c r="O291" s="55"/>
      <c r="P291" s="149">
        <f>O291*H291</f>
        <v>0</v>
      </c>
      <c r="Q291" s="149">
        <v>0</v>
      </c>
      <c r="R291" s="149">
        <f>Q291*H291</f>
        <v>0</v>
      </c>
      <c r="S291" s="149">
        <v>0</v>
      </c>
      <c r="T291" s="150">
        <f>S291*H291</f>
        <v>0</v>
      </c>
      <c r="U291" s="34"/>
      <c r="V291" s="34"/>
      <c r="W291" s="34"/>
      <c r="X291" s="34"/>
      <c r="Y291" s="34"/>
      <c r="Z291" s="34"/>
      <c r="AA291" s="34"/>
      <c r="AB291" s="34"/>
      <c r="AC291" s="34"/>
      <c r="AD291" s="34"/>
      <c r="AE291" s="34"/>
      <c r="AR291" s="151" t="s">
        <v>143</v>
      </c>
      <c r="AT291" s="151" t="s">
        <v>138</v>
      </c>
      <c r="AU291" s="151" t="s">
        <v>144</v>
      </c>
      <c r="AY291" s="19" t="s">
        <v>134</v>
      </c>
      <c r="BE291" s="152">
        <f>IF(N291="základní",J291,0)</f>
        <v>0</v>
      </c>
      <c r="BF291" s="152">
        <f>IF(N291="snížená",J291,0)</f>
        <v>0</v>
      </c>
      <c r="BG291" s="152">
        <f>IF(N291="zákl. přenesená",J291,0)</f>
        <v>0</v>
      </c>
      <c r="BH291" s="152">
        <f>IF(N291="sníž. přenesená",J291,0)</f>
        <v>0</v>
      </c>
      <c r="BI291" s="152">
        <f>IF(N291="nulová",J291,0)</f>
        <v>0</v>
      </c>
      <c r="BJ291" s="19" t="s">
        <v>82</v>
      </c>
      <c r="BK291" s="152">
        <f>ROUND(I291*H291,2)</f>
        <v>0</v>
      </c>
      <c r="BL291" s="19" t="s">
        <v>143</v>
      </c>
      <c r="BM291" s="151" t="s">
        <v>467</v>
      </c>
    </row>
    <row r="292" spans="1:65" s="14" customFormat="1">
      <c r="B292" s="161"/>
      <c r="D292" s="154" t="s">
        <v>146</v>
      </c>
      <c r="E292" s="162" t="s">
        <v>3</v>
      </c>
      <c r="F292" s="163" t="s">
        <v>468</v>
      </c>
      <c r="H292" s="164">
        <v>2.016</v>
      </c>
      <c r="I292" s="165"/>
      <c r="L292" s="161"/>
      <c r="M292" s="166"/>
      <c r="N292" s="167"/>
      <c r="O292" s="167"/>
      <c r="P292" s="167"/>
      <c r="Q292" s="167"/>
      <c r="R292" s="167"/>
      <c r="S292" s="167"/>
      <c r="T292" s="168"/>
      <c r="AT292" s="162" t="s">
        <v>146</v>
      </c>
      <c r="AU292" s="162" t="s">
        <v>144</v>
      </c>
      <c r="AV292" s="14" t="s">
        <v>84</v>
      </c>
      <c r="AW292" s="14" t="s">
        <v>36</v>
      </c>
      <c r="AX292" s="14" t="s">
        <v>82</v>
      </c>
      <c r="AY292" s="162" t="s">
        <v>134</v>
      </c>
    </row>
    <row r="293" spans="1:65" s="2" customFormat="1" ht="24">
      <c r="A293" s="34"/>
      <c r="B293" s="139"/>
      <c r="C293" s="140" t="s">
        <v>469</v>
      </c>
      <c r="D293" s="140" t="s">
        <v>138</v>
      </c>
      <c r="E293" s="141" t="s">
        <v>470</v>
      </c>
      <c r="F293" s="142" t="s">
        <v>471</v>
      </c>
      <c r="G293" s="143" t="s">
        <v>141</v>
      </c>
      <c r="H293" s="144">
        <v>5.07</v>
      </c>
      <c r="I293" s="145"/>
      <c r="J293" s="146">
        <f>ROUND(I293*H293,2)</f>
        <v>0</v>
      </c>
      <c r="K293" s="142" t="s">
        <v>142</v>
      </c>
      <c r="L293" s="35"/>
      <c r="M293" s="147" t="s">
        <v>3</v>
      </c>
      <c r="N293" s="148" t="s">
        <v>45</v>
      </c>
      <c r="O293" s="55"/>
      <c r="P293" s="149">
        <f>O293*H293</f>
        <v>0</v>
      </c>
      <c r="Q293" s="149">
        <v>2.45329</v>
      </c>
      <c r="R293" s="149">
        <f>Q293*H293</f>
        <v>12.438180300000001</v>
      </c>
      <c r="S293" s="149">
        <v>0</v>
      </c>
      <c r="T293" s="150">
        <f>S293*H293</f>
        <v>0</v>
      </c>
      <c r="U293" s="34"/>
      <c r="V293" s="34"/>
      <c r="W293" s="34"/>
      <c r="X293" s="34"/>
      <c r="Y293" s="34"/>
      <c r="Z293" s="34"/>
      <c r="AA293" s="34"/>
      <c r="AB293" s="34"/>
      <c r="AC293" s="34"/>
      <c r="AD293" s="34"/>
      <c r="AE293" s="34"/>
      <c r="AR293" s="151" t="s">
        <v>143</v>
      </c>
      <c r="AT293" s="151" t="s">
        <v>138</v>
      </c>
      <c r="AU293" s="151" t="s">
        <v>144</v>
      </c>
      <c r="AY293" s="19" t="s">
        <v>134</v>
      </c>
      <c r="BE293" s="152">
        <f>IF(N293="základní",J293,0)</f>
        <v>0</v>
      </c>
      <c r="BF293" s="152">
        <f>IF(N293="snížená",J293,0)</f>
        <v>0</v>
      </c>
      <c r="BG293" s="152">
        <f>IF(N293="zákl. přenesená",J293,0)</f>
        <v>0</v>
      </c>
      <c r="BH293" s="152">
        <f>IF(N293="sníž. přenesená",J293,0)</f>
        <v>0</v>
      </c>
      <c r="BI293" s="152">
        <f>IF(N293="nulová",J293,0)</f>
        <v>0</v>
      </c>
      <c r="BJ293" s="19" t="s">
        <v>82</v>
      </c>
      <c r="BK293" s="152">
        <f>ROUND(I293*H293,2)</f>
        <v>0</v>
      </c>
      <c r="BL293" s="19" t="s">
        <v>143</v>
      </c>
      <c r="BM293" s="151" t="s">
        <v>472</v>
      </c>
    </row>
    <row r="294" spans="1:65" s="14" customFormat="1" ht="22.5">
      <c r="B294" s="161"/>
      <c r="D294" s="154" t="s">
        <v>146</v>
      </c>
      <c r="E294" s="162" t="s">
        <v>3</v>
      </c>
      <c r="F294" s="163" t="s">
        <v>473</v>
      </c>
      <c r="H294" s="164">
        <v>5.07</v>
      </c>
      <c r="I294" s="165"/>
      <c r="L294" s="161"/>
      <c r="M294" s="166"/>
      <c r="N294" s="167"/>
      <c r="O294" s="167"/>
      <c r="P294" s="167"/>
      <c r="Q294" s="167"/>
      <c r="R294" s="167"/>
      <c r="S294" s="167"/>
      <c r="T294" s="168"/>
      <c r="AT294" s="162" t="s">
        <v>146</v>
      </c>
      <c r="AU294" s="162" t="s">
        <v>144</v>
      </c>
      <c r="AV294" s="14" t="s">
        <v>84</v>
      </c>
      <c r="AW294" s="14" t="s">
        <v>36</v>
      </c>
      <c r="AX294" s="14" t="s">
        <v>82</v>
      </c>
      <c r="AY294" s="162" t="s">
        <v>134</v>
      </c>
    </row>
    <row r="295" spans="1:65" s="2" customFormat="1" ht="36">
      <c r="A295" s="34"/>
      <c r="B295" s="139"/>
      <c r="C295" s="140" t="s">
        <v>474</v>
      </c>
      <c r="D295" s="140" t="s">
        <v>138</v>
      </c>
      <c r="E295" s="141" t="s">
        <v>475</v>
      </c>
      <c r="F295" s="142" t="s">
        <v>476</v>
      </c>
      <c r="G295" s="143" t="s">
        <v>190</v>
      </c>
      <c r="H295" s="144">
        <v>3.36</v>
      </c>
      <c r="I295" s="145"/>
      <c r="J295" s="146">
        <f>ROUND(I295*H295,2)</f>
        <v>0</v>
      </c>
      <c r="K295" s="142" t="s">
        <v>142</v>
      </c>
      <c r="L295" s="35"/>
      <c r="M295" s="147" t="s">
        <v>3</v>
      </c>
      <c r="N295" s="148" t="s">
        <v>45</v>
      </c>
      <c r="O295" s="55"/>
      <c r="P295" s="149">
        <f>O295*H295</f>
        <v>0</v>
      </c>
      <c r="Q295" s="149">
        <v>6.3200000000000001E-3</v>
      </c>
      <c r="R295" s="149">
        <f>Q295*H295</f>
        <v>2.1235199999999999E-2</v>
      </c>
      <c r="S295" s="149">
        <v>0</v>
      </c>
      <c r="T295" s="150">
        <f>S295*H295</f>
        <v>0</v>
      </c>
      <c r="U295" s="34"/>
      <c r="V295" s="34"/>
      <c r="W295" s="34"/>
      <c r="X295" s="34"/>
      <c r="Y295" s="34"/>
      <c r="Z295" s="34"/>
      <c r="AA295" s="34"/>
      <c r="AB295" s="34"/>
      <c r="AC295" s="34"/>
      <c r="AD295" s="34"/>
      <c r="AE295" s="34"/>
      <c r="AR295" s="151" t="s">
        <v>143</v>
      </c>
      <c r="AT295" s="151" t="s">
        <v>138</v>
      </c>
      <c r="AU295" s="151" t="s">
        <v>144</v>
      </c>
      <c r="AY295" s="19" t="s">
        <v>134</v>
      </c>
      <c r="BE295" s="152">
        <f>IF(N295="základní",J295,0)</f>
        <v>0</v>
      </c>
      <c r="BF295" s="152">
        <f>IF(N295="snížená",J295,0)</f>
        <v>0</v>
      </c>
      <c r="BG295" s="152">
        <f>IF(N295="zákl. přenesená",J295,0)</f>
        <v>0</v>
      </c>
      <c r="BH295" s="152">
        <f>IF(N295="sníž. přenesená",J295,0)</f>
        <v>0</v>
      </c>
      <c r="BI295" s="152">
        <f>IF(N295="nulová",J295,0)</f>
        <v>0</v>
      </c>
      <c r="BJ295" s="19" t="s">
        <v>82</v>
      </c>
      <c r="BK295" s="152">
        <f>ROUND(I295*H295,2)</f>
        <v>0</v>
      </c>
      <c r="BL295" s="19" t="s">
        <v>143</v>
      </c>
      <c r="BM295" s="151" t="s">
        <v>477</v>
      </c>
    </row>
    <row r="296" spans="1:65" s="14" customFormat="1">
      <c r="B296" s="161"/>
      <c r="D296" s="154" t="s">
        <v>146</v>
      </c>
      <c r="E296" s="162" t="s">
        <v>3</v>
      </c>
      <c r="F296" s="163" t="s">
        <v>478</v>
      </c>
      <c r="H296" s="164">
        <v>3.36</v>
      </c>
      <c r="I296" s="165"/>
      <c r="L296" s="161"/>
      <c r="M296" s="166"/>
      <c r="N296" s="167"/>
      <c r="O296" s="167"/>
      <c r="P296" s="167"/>
      <c r="Q296" s="167"/>
      <c r="R296" s="167"/>
      <c r="S296" s="167"/>
      <c r="T296" s="168"/>
      <c r="AT296" s="162" t="s">
        <v>146</v>
      </c>
      <c r="AU296" s="162" t="s">
        <v>144</v>
      </c>
      <c r="AV296" s="14" t="s">
        <v>84</v>
      </c>
      <c r="AW296" s="14" t="s">
        <v>36</v>
      </c>
      <c r="AX296" s="14" t="s">
        <v>82</v>
      </c>
      <c r="AY296" s="162" t="s">
        <v>134</v>
      </c>
    </row>
    <row r="297" spans="1:65" s="2" customFormat="1" ht="24">
      <c r="A297" s="34"/>
      <c r="B297" s="139"/>
      <c r="C297" s="140" t="s">
        <v>479</v>
      </c>
      <c r="D297" s="140" t="s">
        <v>138</v>
      </c>
      <c r="E297" s="141" t="s">
        <v>480</v>
      </c>
      <c r="F297" s="142" t="s">
        <v>481</v>
      </c>
      <c r="G297" s="143" t="s">
        <v>141</v>
      </c>
      <c r="H297" s="144">
        <v>0.75600000000000001</v>
      </c>
      <c r="I297" s="145"/>
      <c r="J297" s="146">
        <f>ROUND(I297*H297,2)</f>
        <v>0</v>
      </c>
      <c r="K297" s="142" t="s">
        <v>142</v>
      </c>
      <c r="L297" s="35"/>
      <c r="M297" s="147" t="s">
        <v>3</v>
      </c>
      <c r="N297" s="148" t="s">
        <v>45</v>
      </c>
      <c r="O297" s="55"/>
      <c r="P297" s="149">
        <f>O297*H297</f>
        <v>0</v>
      </c>
      <c r="Q297" s="149">
        <v>0</v>
      </c>
      <c r="R297" s="149">
        <f>Q297*H297</f>
        <v>0</v>
      </c>
      <c r="S297" s="149">
        <v>0</v>
      </c>
      <c r="T297" s="150">
        <f>S297*H297</f>
        <v>0</v>
      </c>
      <c r="U297" s="34"/>
      <c r="V297" s="34"/>
      <c r="W297" s="34"/>
      <c r="X297" s="34"/>
      <c r="Y297" s="34"/>
      <c r="Z297" s="34"/>
      <c r="AA297" s="34"/>
      <c r="AB297" s="34"/>
      <c r="AC297" s="34"/>
      <c r="AD297" s="34"/>
      <c r="AE297" s="34"/>
      <c r="AR297" s="151" t="s">
        <v>143</v>
      </c>
      <c r="AT297" s="151" t="s">
        <v>138</v>
      </c>
      <c r="AU297" s="151" t="s">
        <v>144</v>
      </c>
      <c r="AY297" s="19" t="s">
        <v>134</v>
      </c>
      <c r="BE297" s="152">
        <f>IF(N297="základní",J297,0)</f>
        <v>0</v>
      </c>
      <c r="BF297" s="152">
        <f>IF(N297="snížená",J297,0)</f>
        <v>0</v>
      </c>
      <c r="BG297" s="152">
        <f>IF(N297="zákl. přenesená",J297,0)</f>
        <v>0</v>
      </c>
      <c r="BH297" s="152">
        <f>IF(N297="sníž. přenesená",J297,0)</f>
        <v>0</v>
      </c>
      <c r="BI297" s="152">
        <f>IF(N297="nulová",J297,0)</f>
        <v>0</v>
      </c>
      <c r="BJ297" s="19" t="s">
        <v>82</v>
      </c>
      <c r="BK297" s="152">
        <f>ROUND(I297*H297,2)</f>
        <v>0</v>
      </c>
      <c r="BL297" s="19" t="s">
        <v>143</v>
      </c>
      <c r="BM297" s="151" t="s">
        <v>482</v>
      </c>
    </row>
    <row r="298" spans="1:65" s="14" customFormat="1">
      <c r="B298" s="161"/>
      <c r="D298" s="154" t="s">
        <v>146</v>
      </c>
      <c r="E298" s="162" t="s">
        <v>3</v>
      </c>
      <c r="F298" s="163" t="s">
        <v>483</v>
      </c>
      <c r="H298" s="164">
        <v>0.75600000000000001</v>
      </c>
      <c r="I298" s="165"/>
      <c r="L298" s="161"/>
      <c r="M298" s="166"/>
      <c r="N298" s="167"/>
      <c r="O298" s="167"/>
      <c r="P298" s="167"/>
      <c r="Q298" s="167"/>
      <c r="R298" s="167"/>
      <c r="S298" s="167"/>
      <c r="T298" s="168"/>
      <c r="AT298" s="162" t="s">
        <v>146</v>
      </c>
      <c r="AU298" s="162" t="s">
        <v>144</v>
      </c>
      <c r="AV298" s="14" t="s">
        <v>84</v>
      </c>
      <c r="AW298" s="14" t="s">
        <v>36</v>
      </c>
      <c r="AX298" s="14" t="s">
        <v>82</v>
      </c>
      <c r="AY298" s="162" t="s">
        <v>134</v>
      </c>
    </row>
    <row r="299" spans="1:65" s="2" customFormat="1" ht="24">
      <c r="A299" s="34"/>
      <c r="B299" s="139"/>
      <c r="C299" s="140" t="s">
        <v>484</v>
      </c>
      <c r="D299" s="140" t="s">
        <v>138</v>
      </c>
      <c r="E299" s="141" t="s">
        <v>485</v>
      </c>
      <c r="F299" s="142" t="s">
        <v>486</v>
      </c>
      <c r="G299" s="143" t="s">
        <v>190</v>
      </c>
      <c r="H299" s="144">
        <v>47.25</v>
      </c>
      <c r="I299" s="145"/>
      <c r="J299" s="146">
        <f>ROUND(I299*H299,2)</f>
        <v>0</v>
      </c>
      <c r="K299" s="142" t="s">
        <v>142</v>
      </c>
      <c r="L299" s="35"/>
      <c r="M299" s="147" t="s">
        <v>3</v>
      </c>
      <c r="N299" s="148" t="s">
        <v>45</v>
      </c>
      <c r="O299" s="55"/>
      <c r="P299" s="149">
        <f>O299*H299</f>
        <v>0</v>
      </c>
      <c r="Q299" s="149">
        <v>6.0999999999999997E-4</v>
      </c>
      <c r="R299" s="149">
        <f>Q299*H299</f>
        <v>2.8822499999999997E-2</v>
      </c>
      <c r="S299" s="149">
        <v>0</v>
      </c>
      <c r="T299" s="150">
        <f>S299*H299</f>
        <v>0</v>
      </c>
      <c r="U299" s="34"/>
      <c r="V299" s="34"/>
      <c r="W299" s="34"/>
      <c r="X299" s="34"/>
      <c r="Y299" s="34"/>
      <c r="Z299" s="34"/>
      <c r="AA299" s="34"/>
      <c r="AB299" s="34"/>
      <c r="AC299" s="34"/>
      <c r="AD299" s="34"/>
      <c r="AE299" s="34"/>
      <c r="AR299" s="151" t="s">
        <v>143</v>
      </c>
      <c r="AT299" s="151" t="s">
        <v>138</v>
      </c>
      <c r="AU299" s="151" t="s">
        <v>144</v>
      </c>
      <c r="AY299" s="19" t="s">
        <v>134</v>
      </c>
      <c r="BE299" s="152">
        <f>IF(N299="základní",J299,0)</f>
        <v>0</v>
      </c>
      <c r="BF299" s="152">
        <f>IF(N299="snížená",J299,0)</f>
        <v>0</v>
      </c>
      <c r="BG299" s="152">
        <f>IF(N299="zákl. přenesená",J299,0)</f>
        <v>0</v>
      </c>
      <c r="BH299" s="152">
        <f>IF(N299="sníž. přenesená",J299,0)</f>
        <v>0</v>
      </c>
      <c r="BI299" s="152">
        <f>IF(N299="nulová",J299,0)</f>
        <v>0</v>
      </c>
      <c r="BJ299" s="19" t="s">
        <v>82</v>
      </c>
      <c r="BK299" s="152">
        <f>ROUND(I299*H299,2)</f>
        <v>0</v>
      </c>
      <c r="BL299" s="19" t="s">
        <v>143</v>
      </c>
      <c r="BM299" s="151" t="s">
        <v>487</v>
      </c>
    </row>
    <row r="300" spans="1:65" s="14" customFormat="1">
      <c r="B300" s="161"/>
      <c r="D300" s="154" t="s">
        <v>146</v>
      </c>
      <c r="E300" s="162" t="s">
        <v>3</v>
      </c>
      <c r="F300" s="163" t="s">
        <v>488</v>
      </c>
      <c r="H300" s="164">
        <v>47.25</v>
      </c>
      <c r="I300" s="165"/>
      <c r="L300" s="161"/>
      <c r="M300" s="166"/>
      <c r="N300" s="167"/>
      <c r="O300" s="167"/>
      <c r="P300" s="167"/>
      <c r="Q300" s="167"/>
      <c r="R300" s="167"/>
      <c r="S300" s="167"/>
      <c r="T300" s="168"/>
      <c r="AT300" s="162" t="s">
        <v>146</v>
      </c>
      <c r="AU300" s="162" t="s">
        <v>144</v>
      </c>
      <c r="AV300" s="14" t="s">
        <v>84</v>
      </c>
      <c r="AW300" s="14" t="s">
        <v>36</v>
      </c>
      <c r="AX300" s="14" t="s">
        <v>82</v>
      </c>
      <c r="AY300" s="162" t="s">
        <v>134</v>
      </c>
    </row>
    <row r="301" spans="1:65" s="12" customFormat="1" ht="22.9" customHeight="1">
      <c r="B301" s="126"/>
      <c r="D301" s="127" t="s">
        <v>73</v>
      </c>
      <c r="E301" s="137" t="s">
        <v>195</v>
      </c>
      <c r="F301" s="137" t="s">
        <v>489</v>
      </c>
      <c r="I301" s="129"/>
      <c r="J301" s="138">
        <f>BK301</f>
        <v>0</v>
      </c>
      <c r="L301" s="126"/>
      <c r="M301" s="131"/>
      <c r="N301" s="132"/>
      <c r="O301" s="132"/>
      <c r="P301" s="133">
        <f>P302+P316+P328+P337+P340</f>
        <v>0</v>
      </c>
      <c r="Q301" s="132"/>
      <c r="R301" s="133">
        <f>R302+R316+R328+R337+R340</f>
        <v>1.7301980000000002E-2</v>
      </c>
      <c r="S301" s="132"/>
      <c r="T301" s="134">
        <f>T302+T316+T328+T337+T340</f>
        <v>168.78099999999998</v>
      </c>
      <c r="AR301" s="127" t="s">
        <v>82</v>
      </c>
      <c r="AT301" s="135" t="s">
        <v>73</v>
      </c>
      <c r="AU301" s="135" t="s">
        <v>82</v>
      </c>
      <c r="AY301" s="127" t="s">
        <v>134</v>
      </c>
      <c r="BK301" s="136">
        <f>BK302+BK316+BK328+BK337+BK340</f>
        <v>0</v>
      </c>
    </row>
    <row r="302" spans="1:65" s="12" customFormat="1" ht="20.85" customHeight="1">
      <c r="B302" s="126"/>
      <c r="D302" s="127" t="s">
        <v>73</v>
      </c>
      <c r="E302" s="137" t="s">
        <v>490</v>
      </c>
      <c r="F302" s="137" t="s">
        <v>491</v>
      </c>
      <c r="I302" s="129"/>
      <c r="J302" s="138">
        <f>BK302</f>
        <v>0</v>
      </c>
      <c r="L302" s="126"/>
      <c r="M302" s="131"/>
      <c r="N302" s="132"/>
      <c r="O302" s="132"/>
      <c r="P302" s="133">
        <f>SUM(P303:P315)</f>
        <v>0</v>
      </c>
      <c r="Q302" s="132"/>
      <c r="R302" s="133">
        <f>SUM(R303:R315)</f>
        <v>6.2700000000000004E-3</v>
      </c>
      <c r="S302" s="132"/>
      <c r="T302" s="134">
        <f>SUM(T303:T315)</f>
        <v>153.19999999999999</v>
      </c>
      <c r="AR302" s="127" t="s">
        <v>82</v>
      </c>
      <c r="AT302" s="135" t="s">
        <v>73</v>
      </c>
      <c r="AU302" s="135" t="s">
        <v>84</v>
      </c>
      <c r="AY302" s="127" t="s">
        <v>134</v>
      </c>
      <c r="BK302" s="136">
        <f>SUM(BK303:BK315)</f>
        <v>0</v>
      </c>
    </row>
    <row r="303" spans="1:65" s="2" customFormat="1" ht="24">
      <c r="A303" s="34"/>
      <c r="B303" s="139"/>
      <c r="C303" s="140" t="s">
        <v>492</v>
      </c>
      <c r="D303" s="140" t="s">
        <v>138</v>
      </c>
      <c r="E303" s="141" t="s">
        <v>493</v>
      </c>
      <c r="F303" s="142" t="s">
        <v>494</v>
      </c>
      <c r="G303" s="143" t="s">
        <v>380</v>
      </c>
      <c r="H303" s="144">
        <v>28.5</v>
      </c>
      <c r="I303" s="145"/>
      <c r="J303" s="146">
        <f>ROUND(I303*H303,2)</f>
        <v>0</v>
      </c>
      <c r="K303" s="142" t="s">
        <v>142</v>
      </c>
      <c r="L303" s="35"/>
      <c r="M303" s="147" t="s">
        <v>3</v>
      </c>
      <c r="N303" s="148" t="s">
        <v>45</v>
      </c>
      <c r="O303" s="55"/>
      <c r="P303" s="149">
        <f>O303*H303</f>
        <v>0</v>
      </c>
      <c r="Q303" s="149">
        <v>0</v>
      </c>
      <c r="R303" s="149">
        <f>Q303*H303</f>
        <v>0</v>
      </c>
      <c r="S303" s="149">
        <v>0</v>
      </c>
      <c r="T303" s="150">
        <f>S303*H303</f>
        <v>0</v>
      </c>
      <c r="U303" s="34"/>
      <c r="V303" s="34"/>
      <c r="W303" s="34"/>
      <c r="X303" s="34"/>
      <c r="Y303" s="34"/>
      <c r="Z303" s="34"/>
      <c r="AA303" s="34"/>
      <c r="AB303" s="34"/>
      <c r="AC303" s="34"/>
      <c r="AD303" s="34"/>
      <c r="AE303" s="34"/>
      <c r="AR303" s="151" t="s">
        <v>143</v>
      </c>
      <c r="AT303" s="151" t="s">
        <v>138</v>
      </c>
      <c r="AU303" s="151" t="s">
        <v>144</v>
      </c>
      <c r="AY303" s="19" t="s">
        <v>134</v>
      </c>
      <c r="BE303" s="152">
        <f>IF(N303="základní",J303,0)</f>
        <v>0</v>
      </c>
      <c r="BF303" s="152">
        <f>IF(N303="snížená",J303,0)</f>
        <v>0</v>
      </c>
      <c r="BG303" s="152">
        <f>IF(N303="zákl. přenesená",J303,0)</f>
        <v>0</v>
      </c>
      <c r="BH303" s="152">
        <f>IF(N303="sníž. přenesená",J303,0)</f>
        <v>0</v>
      </c>
      <c r="BI303" s="152">
        <f>IF(N303="nulová",J303,0)</f>
        <v>0</v>
      </c>
      <c r="BJ303" s="19" t="s">
        <v>82</v>
      </c>
      <c r="BK303" s="152">
        <f>ROUND(I303*H303,2)</f>
        <v>0</v>
      </c>
      <c r="BL303" s="19" t="s">
        <v>143</v>
      </c>
      <c r="BM303" s="151" t="s">
        <v>495</v>
      </c>
    </row>
    <row r="304" spans="1:65" s="14" customFormat="1" ht="22.5">
      <c r="B304" s="161"/>
      <c r="D304" s="154" t="s">
        <v>146</v>
      </c>
      <c r="E304" s="162" t="s">
        <v>3</v>
      </c>
      <c r="F304" s="163" t="s">
        <v>496</v>
      </c>
      <c r="H304" s="164">
        <v>28.5</v>
      </c>
      <c r="I304" s="165"/>
      <c r="L304" s="161"/>
      <c r="M304" s="166"/>
      <c r="N304" s="167"/>
      <c r="O304" s="167"/>
      <c r="P304" s="167"/>
      <c r="Q304" s="167"/>
      <c r="R304" s="167"/>
      <c r="S304" s="167"/>
      <c r="T304" s="168"/>
      <c r="AT304" s="162" t="s">
        <v>146</v>
      </c>
      <c r="AU304" s="162" t="s">
        <v>144</v>
      </c>
      <c r="AV304" s="14" t="s">
        <v>84</v>
      </c>
      <c r="AW304" s="14" t="s">
        <v>36</v>
      </c>
      <c r="AX304" s="14" t="s">
        <v>82</v>
      </c>
      <c r="AY304" s="162" t="s">
        <v>134</v>
      </c>
    </row>
    <row r="305" spans="1:65" s="2" customFormat="1" ht="36">
      <c r="A305" s="34"/>
      <c r="B305" s="139"/>
      <c r="C305" s="140" t="s">
        <v>497</v>
      </c>
      <c r="D305" s="140" t="s">
        <v>138</v>
      </c>
      <c r="E305" s="141" t="s">
        <v>498</v>
      </c>
      <c r="F305" s="142" t="s">
        <v>499</v>
      </c>
      <c r="G305" s="143" t="s">
        <v>380</v>
      </c>
      <c r="H305" s="144">
        <v>28.5</v>
      </c>
      <c r="I305" s="145"/>
      <c r="J305" s="146">
        <f>ROUND(I305*H305,2)</f>
        <v>0</v>
      </c>
      <c r="K305" s="142" t="s">
        <v>142</v>
      </c>
      <c r="L305" s="35"/>
      <c r="M305" s="147" t="s">
        <v>3</v>
      </c>
      <c r="N305" s="148" t="s">
        <v>45</v>
      </c>
      <c r="O305" s="55"/>
      <c r="P305" s="149">
        <f>O305*H305</f>
        <v>0</v>
      </c>
      <c r="Q305" s="149">
        <v>0</v>
      </c>
      <c r="R305" s="149">
        <f>Q305*H305</f>
        <v>0</v>
      </c>
      <c r="S305" s="149">
        <v>0</v>
      </c>
      <c r="T305" s="150">
        <f>S305*H305</f>
        <v>0</v>
      </c>
      <c r="U305" s="34"/>
      <c r="V305" s="34"/>
      <c r="W305" s="34"/>
      <c r="X305" s="34"/>
      <c r="Y305" s="34"/>
      <c r="Z305" s="34"/>
      <c r="AA305" s="34"/>
      <c r="AB305" s="34"/>
      <c r="AC305" s="34"/>
      <c r="AD305" s="34"/>
      <c r="AE305" s="34"/>
      <c r="AR305" s="151" t="s">
        <v>143</v>
      </c>
      <c r="AT305" s="151" t="s">
        <v>138</v>
      </c>
      <c r="AU305" s="151" t="s">
        <v>144</v>
      </c>
      <c r="AY305" s="19" t="s">
        <v>134</v>
      </c>
      <c r="BE305" s="152">
        <f>IF(N305="základní",J305,0)</f>
        <v>0</v>
      </c>
      <c r="BF305" s="152">
        <f>IF(N305="snížená",J305,0)</f>
        <v>0</v>
      </c>
      <c r="BG305" s="152">
        <f>IF(N305="zákl. přenesená",J305,0)</f>
        <v>0</v>
      </c>
      <c r="BH305" s="152">
        <f>IF(N305="sníž. přenesená",J305,0)</f>
        <v>0</v>
      </c>
      <c r="BI305" s="152">
        <f>IF(N305="nulová",J305,0)</f>
        <v>0</v>
      </c>
      <c r="BJ305" s="19" t="s">
        <v>82</v>
      </c>
      <c r="BK305" s="152">
        <f>ROUND(I305*H305,2)</f>
        <v>0</v>
      </c>
      <c r="BL305" s="19" t="s">
        <v>143</v>
      </c>
      <c r="BM305" s="151" t="s">
        <v>500</v>
      </c>
    </row>
    <row r="306" spans="1:65" s="14" customFormat="1" ht="22.5">
      <c r="B306" s="161"/>
      <c r="D306" s="154" t="s">
        <v>146</v>
      </c>
      <c r="E306" s="162" t="s">
        <v>3</v>
      </c>
      <c r="F306" s="163" t="s">
        <v>496</v>
      </c>
      <c r="H306" s="164">
        <v>28.5</v>
      </c>
      <c r="I306" s="165"/>
      <c r="L306" s="161"/>
      <c r="M306" s="166"/>
      <c r="N306" s="167"/>
      <c r="O306" s="167"/>
      <c r="P306" s="167"/>
      <c r="Q306" s="167"/>
      <c r="R306" s="167"/>
      <c r="S306" s="167"/>
      <c r="T306" s="168"/>
      <c r="AT306" s="162" t="s">
        <v>146</v>
      </c>
      <c r="AU306" s="162" t="s">
        <v>144</v>
      </c>
      <c r="AV306" s="14" t="s">
        <v>84</v>
      </c>
      <c r="AW306" s="14" t="s">
        <v>36</v>
      </c>
      <c r="AX306" s="14" t="s">
        <v>82</v>
      </c>
      <c r="AY306" s="162" t="s">
        <v>134</v>
      </c>
    </row>
    <row r="307" spans="1:65" s="2" customFormat="1" ht="55.5" customHeight="1">
      <c r="A307" s="34"/>
      <c r="B307" s="139"/>
      <c r="C307" s="140" t="s">
        <v>501</v>
      </c>
      <c r="D307" s="140" t="s">
        <v>138</v>
      </c>
      <c r="E307" s="141" t="s">
        <v>502</v>
      </c>
      <c r="F307" s="142" t="s">
        <v>503</v>
      </c>
      <c r="G307" s="143" t="s">
        <v>380</v>
      </c>
      <c r="H307" s="144">
        <v>28.5</v>
      </c>
      <c r="I307" s="145"/>
      <c r="J307" s="146">
        <f>ROUND(I307*H307,2)</f>
        <v>0</v>
      </c>
      <c r="K307" s="142" t="s">
        <v>142</v>
      </c>
      <c r="L307" s="35"/>
      <c r="M307" s="147" t="s">
        <v>3</v>
      </c>
      <c r="N307" s="148" t="s">
        <v>45</v>
      </c>
      <c r="O307" s="55"/>
      <c r="P307" s="149">
        <f>O307*H307</f>
        <v>0</v>
      </c>
      <c r="Q307" s="149">
        <v>2.2000000000000001E-4</v>
      </c>
      <c r="R307" s="149">
        <f>Q307*H307</f>
        <v>6.2700000000000004E-3</v>
      </c>
      <c r="S307" s="149">
        <v>0</v>
      </c>
      <c r="T307" s="150">
        <f>S307*H307</f>
        <v>0</v>
      </c>
      <c r="U307" s="34"/>
      <c r="V307" s="34"/>
      <c r="W307" s="34"/>
      <c r="X307" s="34"/>
      <c r="Y307" s="34"/>
      <c r="Z307" s="34"/>
      <c r="AA307" s="34"/>
      <c r="AB307" s="34"/>
      <c r="AC307" s="34"/>
      <c r="AD307" s="34"/>
      <c r="AE307" s="34"/>
      <c r="AR307" s="151" t="s">
        <v>143</v>
      </c>
      <c r="AT307" s="151" t="s">
        <v>138</v>
      </c>
      <c r="AU307" s="151" t="s">
        <v>144</v>
      </c>
      <c r="AY307" s="19" t="s">
        <v>134</v>
      </c>
      <c r="BE307" s="152">
        <f>IF(N307="základní",J307,0)</f>
        <v>0</v>
      </c>
      <c r="BF307" s="152">
        <f>IF(N307="snížená",J307,0)</f>
        <v>0</v>
      </c>
      <c r="BG307" s="152">
        <f>IF(N307="zákl. přenesená",J307,0)</f>
        <v>0</v>
      </c>
      <c r="BH307" s="152">
        <f>IF(N307="sníž. přenesená",J307,0)</f>
        <v>0</v>
      </c>
      <c r="BI307" s="152">
        <f>IF(N307="nulová",J307,0)</f>
        <v>0</v>
      </c>
      <c r="BJ307" s="19" t="s">
        <v>82</v>
      </c>
      <c r="BK307" s="152">
        <f>ROUND(I307*H307,2)</f>
        <v>0</v>
      </c>
      <c r="BL307" s="19" t="s">
        <v>143</v>
      </c>
      <c r="BM307" s="151" t="s">
        <v>504</v>
      </c>
    </row>
    <row r="308" spans="1:65" s="14" customFormat="1" ht="22.5">
      <c r="B308" s="161"/>
      <c r="D308" s="154" t="s">
        <v>146</v>
      </c>
      <c r="E308" s="162" t="s">
        <v>3</v>
      </c>
      <c r="F308" s="163" t="s">
        <v>505</v>
      </c>
      <c r="H308" s="164">
        <v>28.5</v>
      </c>
      <c r="I308" s="165"/>
      <c r="L308" s="161"/>
      <c r="M308" s="166"/>
      <c r="N308" s="167"/>
      <c r="O308" s="167"/>
      <c r="P308" s="167"/>
      <c r="Q308" s="167"/>
      <c r="R308" s="167"/>
      <c r="S308" s="167"/>
      <c r="T308" s="168"/>
      <c r="AT308" s="162" t="s">
        <v>146</v>
      </c>
      <c r="AU308" s="162" t="s">
        <v>144</v>
      </c>
      <c r="AV308" s="14" t="s">
        <v>84</v>
      </c>
      <c r="AW308" s="14" t="s">
        <v>36</v>
      </c>
      <c r="AX308" s="14" t="s">
        <v>82</v>
      </c>
      <c r="AY308" s="162" t="s">
        <v>134</v>
      </c>
    </row>
    <row r="309" spans="1:65" s="2" customFormat="1" ht="90" customHeight="1">
      <c r="A309" s="34"/>
      <c r="B309" s="139"/>
      <c r="C309" s="140" t="s">
        <v>506</v>
      </c>
      <c r="D309" s="140" t="s">
        <v>138</v>
      </c>
      <c r="E309" s="141" t="s">
        <v>507</v>
      </c>
      <c r="F309" s="142" t="s">
        <v>508</v>
      </c>
      <c r="G309" s="143" t="s">
        <v>380</v>
      </c>
      <c r="H309" s="144">
        <v>540</v>
      </c>
      <c r="I309" s="145"/>
      <c r="J309" s="146">
        <f>ROUND(I309*H309,2)</f>
        <v>0</v>
      </c>
      <c r="K309" s="142" t="s">
        <v>142</v>
      </c>
      <c r="L309" s="35"/>
      <c r="M309" s="147" t="s">
        <v>3</v>
      </c>
      <c r="N309" s="148" t="s">
        <v>45</v>
      </c>
      <c r="O309" s="55"/>
      <c r="P309" s="149">
        <f>O309*H309</f>
        <v>0</v>
      </c>
      <c r="Q309" s="149">
        <v>0</v>
      </c>
      <c r="R309" s="149">
        <f>Q309*H309</f>
        <v>0</v>
      </c>
      <c r="S309" s="149">
        <v>0.19400000000000001</v>
      </c>
      <c r="T309" s="150">
        <f>S309*H309</f>
        <v>104.76</v>
      </c>
      <c r="U309" s="34"/>
      <c r="V309" s="34"/>
      <c r="W309" s="34"/>
      <c r="X309" s="34"/>
      <c r="Y309" s="34"/>
      <c r="Z309" s="34"/>
      <c r="AA309" s="34"/>
      <c r="AB309" s="34"/>
      <c r="AC309" s="34"/>
      <c r="AD309" s="34"/>
      <c r="AE309" s="34"/>
      <c r="AR309" s="151" t="s">
        <v>143</v>
      </c>
      <c r="AT309" s="151" t="s">
        <v>138</v>
      </c>
      <c r="AU309" s="151" t="s">
        <v>144</v>
      </c>
      <c r="AY309" s="19" t="s">
        <v>134</v>
      </c>
      <c r="BE309" s="152">
        <f>IF(N309="základní",J309,0)</f>
        <v>0</v>
      </c>
      <c r="BF309" s="152">
        <f>IF(N309="snížená",J309,0)</f>
        <v>0</v>
      </c>
      <c r="BG309" s="152">
        <f>IF(N309="zákl. přenesená",J309,0)</f>
        <v>0</v>
      </c>
      <c r="BH309" s="152">
        <f>IF(N309="sníž. přenesená",J309,0)</f>
        <v>0</v>
      </c>
      <c r="BI309" s="152">
        <f>IF(N309="nulová",J309,0)</f>
        <v>0</v>
      </c>
      <c r="BJ309" s="19" t="s">
        <v>82</v>
      </c>
      <c r="BK309" s="152">
        <f>ROUND(I309*H309,2)</f>
        <v>0</v>
      </c>
      <c r="BL309" s="19" t="s">
        <v>143</v>
      </c>
      <c r="BM309" s="151" t="s">
        <v>509</v>
      </c>
    </row>
    <row r="310" spans="1:65" s="14" customFormat="1">
      <c r="B310" s="161"/>
      <c r="D310" s="154" t="s">
        <v>146</v>
      </c>
      <c r="E310" s="162" t="s">
        <v>3</v>
      </c>
      <c r="F310" s="163" t="s">
        <v>510</v>
      </c>
      <c r="H310" s="164">
        <v>540</v>
      </c>
      <c r="I310" s="165"/>
      <c r="L310" s="161"/>
      <c r="M310" s="166"/>
      <c r="N310" s="167"/>
      <c r="O310" s="167"/>
      <c r="P310" s="167"/>
      <c r="Q310" s="167"/>
      <c r="R310" s="167"/>
      <c r="S310" s="167"/>
      <c r="T310" s="168"/>
      <c r="AT310" s="162" t="s">
        <v>146</v>
      </c>
      <c r="AU310" s="162" t="s">
        <v>144</v>
      </c>
      <c r="AV310" s="14" t="s">
        <v>84</v>
      </c>
      <c r="AW310" s="14" t="s">
        <v>36</v>
      </c>
      <c r="AX310" s="14" t="s">
        <v>82</v>
      </c>
      <c r="AY310" s="162" t="s">
        <v>134</v>
      </c>
    </row>
    <row r="311" spans="1:65" s="2" customFormat="1" ht="60">
      <c r="A311" s="34"/>
      <c r="B311" s="139"/>
      <c r="C311" s="140" t="s">
        <v>511</v>
      </c>
      <c r="D311" s="140" t="s">
        <v>138</v>
      </c>
      <c r="E311" s="141" t="s">
        <v>512</v>
      </c>
      <c r="F311" s="142" t="s">
        <v>513</v>
      </c>
      <c r="G311" s="143" t="s">
        <v>190</v>
      </c>
      <c r="H311" s="144">
        <v>2422</v>
      </c>
      <c r="I311" s="145"/>
      <c r="J311" s="146">
        <f>ROUND(I311*H311,2)</f>
        <v>0</v>
      </c>
      <c r="K311" s="142" t="s">
        <v>142</v>
      </c>
      <c r="L311" s="35"/>
      <c r="M311" s="147" t="s">
        <v>3</v>
      </c>
      <c r="N311" s="148" t="s">
        <v>45</v>
      </c>
      <c r="O311" s="55"/>
      <c r="P311" s="149">
        <f>O311*H311</f>
        <v>0</v>
      </c>
      <c r="Q311" s="149">
        <v>0</v>
      </c>
      <c r="R311" s="149">
        <f>Q311*H311</f>
        <v>0</v>
      </c>
      <c r="S311" s="149">
        <v>0.02</v>
      </c>
      <c r="T311" s="150">
        <f>S311*H311</f>
        <v>48.44</v>
      </c>
      <c r="U311" s="34"/>
      <c r="V311" s="34"/>
      <c r="W311" s="34"/>
      <c r="X311" s="34"/>
      <c r="Y311" s="34"/>
      <c r="Z311" s="34"/>
      <c r="AA311" s="34"/>
      <c r="AB311" s="34"/>
      <c r="AC311" s="34"/>
      <c r="AD311" s="34"/>
      <c r="AE311" s="34"/>
      <c r="AR311" s="151" t="s">
        <v>143</v>
      </c>
      <c r="AT311" s="151" t="s">
        <v>138</v>
      </c>
      <c r="AU311" s="151" t="s">
        <v>144</v>
      </c>
      <c r="AY311" s="19" t="s">
        <v>134</v>
      </c>
      <c r="BE311" s="152">
        <f>IF(N311="základní",J311,0)</f>
        <v>0</v>
      </c>
      <c r="BF311" s="152">
        <f>IF(N311="snížená",J311,0)</f>
        <v>0</v>
      </c>
      <c r="BG311" s="152">
        <f>IF(N311="zákl. přenesená",J311,0)</f>
        <v>0</v>
      </c>
      <c r="BH311" s="152">
        <f>IF(N311="sníž. přenesená",J311,0)</f>
        <v>0</v>
      </c>
      <c r="BI311" s="152">
        <f>IF(N311="nulová",J311,0)</f>
        <v>0</v>
      </c>
      <c r="BJ311" s="19" t="s">
        <v>82</v>
      </c>
      <c r="BK311" s="152">
        <f>ROUND(I311*H311,2)</f>
        <v>0</v>
      </c>
      <c r="BL311" s="19" t="s">
        <v>143</v>
      </c>
      <c r="BM311" s="151" t="s">
        <v>514</v>
      </c>
    </row>
    <row r="312" spans="1:65" s="13" customFormat="1">
      <c r="B312" s="153"/>
      <c r="D312" s="154" t="s">
        <v>146</v>
      </c>
      <c r="E312" s="155" t="s">
        <v>3</v>
      </c>
      <c r="F312" s="156" t="s">
        <v>515</v>
      </c>
      <c r="H312" s="155" t="s">
        <v>3</v>
      </c>
      <c r="I312" s="157"/>
      <c r="L312" s="153"/>
      <c r="M312" s="158"/>
      <c r="N312" s="159"/>
      <c r="O312" s="159"/>
      <c r="P312" s="159"/>
      <c r="Q312" s="159"/>
      <c r="R312" s="159"/>
      <c r="S312" s="159"/>
      <c r="T312" s="160"/>
      <c r="AT312" s="155" t="s">
        <v>146</v>
      </c>
      <c r="AU312" s="155" t="s">
        <v>144</v>
      </c>
      <c r="AV312" s="13" t="s">
        <v>82</v>
      </c>
      <c r="AW312" s="13" t="s">
        <v>36</v>
      </c>
      <c r="AX312" s="13" t="s">
        <v>74</v>
      </c>
      <c r="AY312" s="155" t="s">
        <v>134</v>
      </c>
    </row>
    <row r="313" spans="1:65" s="14" customFormat="1">
      <c r="B313" s="161"/>
      <c r="D313" s="154" t="s">
        <v>146</v>
      </c>
      <c r="E313" s="162" t="s">
        <v>3</v>
      </c>
      <c r="F313" s="163" t="s">
        <v>516</v>
      </c>
      <c r="H313" s="164">
        <v>2022</v>
      </c>
      <c r="I313" s="165"/>
      <c r="L313" s="161"/>
      <c r="M313" s="166"/>
      <c r="N313" s="167"/>
      <c r="O313" s="167"/>
      <c r="P313" s="167"/>
      <c r="Q313" s="167"/>
      <c r="R313" s="167"/>
      <c r="S313" s="167"/>
      <c r="T313" s="168"/>
      <c r="AT313" s="162" t="s">
        <v>146</v>
      </c>
      <c r="AU313" s="162" t="s">
        <v>144</v>
      </c>
      <c r="AV313" s="14" t="s">
        <v>84</v>
      </c>
      <c r="AW313" s="14" t="s">
        <v>36</v>
      </c>
      <c r="AX313" s="14" t="s">
        <v>74</v>
      </c>
      <c r="AY313" s="162" t="s">
        <v>134</v>
      </c>
    </row>
    <row r="314" spans="1:65" s="14" customFormat="1">
      <c r="B314" s="161"/>
      <c r="D314" s="154" t="s">
        <v>146</v>
      </c>
      <c r="E314" s="162" t="s">
        <v>3</v>
      </c>
      <c r="F314" s="163" t="s">
        <v>517</v>
      </c>
      <c r="H314" s="164">
        <v>400</v>
      </c>
      <c r="I314" s="165"/>
      <c r="L314" s="161"/>
      <c r="M314" s="166"/>
      <c r="N314" s="167"/>
      <c r="O314" s="167"/>
      <c r="P314" s="167"/>
      <c r="Q314" s="167"/>
      <c r="R314" s="167"/>
      <c r="S314" s="167"/>
      <c r="T314" s="168"/>
      <c r="AT314" s="162" t="s">
        <v>146</v>
      </c>
      <c r="AU314" s="162" t="s">
        <v>144</v>
      </c>
      <c r="AV314" s="14" t="s">
        <v>84</v>
      </c>
      <c r="AW314" s="14" t="s">
        <v>36</v>
      </c>
      <c r="AX314" s="14" t="s">
        <v>74</v>
      </c>
      <c r="AY314" s="162" t="s">
        <v>134</v>
      </c>
    </row>
    <row r="315" spans="1:65" s="16" customFormat="1">
      <c r="B315" s="177"/>
      <c r="D315" s="154" t="s">
        <v>146</v>
      </c>
      <c r="E315" s="178" t="s">
        <v>3</v>
      </c>
      <c r="F315" s="179" t="s">
        <v>151</v>
      </c>
      <c r="H315" s="180">
        <v>2422</v>
      </c>
      <c r="I315" s="181"/>
      <c r="L315" s="177"/>
      <c r="M315" s="182"/>
      <c r="N315" s="183"/>
      <c r="O315" s="183"/>
      <c r="P315" s="183"/>
      <c r="Q315" s="183"/>
      <c r="R315" s="183"/>
      <c r="S315" s="183"/>
      <c r="T315" s="184"/>
      <c r="AT315" s="178" t="s">
        <v>146</v>
      </c>
      <c r="AU315" s="178" t="s">
        <v>144</v>
      </c>
      <c r="AV315" s="16" t="s">
        <v>143</v>
      </c>
      <c r="AW315" s="16" t="s">
        <v>36</v>
      </c>
      <c r="AX315" s="16" t="s">
        <v>82</v>
      </c>
      <c r="AY315" s="178" t="s">
        <v>134</v>
      </c>
    </row>
    <row r="316" spans="1:65" s="12" customFormat="1" ht="20.85" customHeight="1">
      <c r="B316" s="126"/>
      <c r="D316" s="127" t="s">
        <v>73</v>
      </c>
      <c r="E316" s="137" t="s">
        <v>518</v>
      </c>
      <c r="F316" s="137" t="s">
        <v>519</v>
      </c>
      <c r="I316" s="129"/>
      <c r="J316" s="138">
        <f>BK316</f>
        <v>0</v>
      </c>
      <c r="L316" s="126"/>
      <c r="M316" s="131"/>
      <c r="N316" s="132"/>
      <c r="O316" s="132"/>
      <c r="P316" s="133">
        <f>SUM(P317:P327)</f>
        <v>0</v>
      </c>
      <c r="Q316" s="132"/>
      <c r="R316" s="133">
        <f>SUM(R317:R327)</f>
        <v>9.8197999999999992E-4</v>
      </c>
      <c r="S316" s="132"/>
      <c r="T316" s="134">
        <f>SUM(T317:T327)</f>
        <v>15.581</v>
      </c>
      <c r="AR316" s="127" t="s">
        <v>82</v>
      </c>
      <c r="AT316" s="135" t="s">
        <v>73</v>
      </c>
      <c r="AU316" s="135" t="s">
        <v>84</v>
      </c>
      <c r="AY316" s="127" t="s">
        <v>134</v>
      </c>
      <c r="BK316" s="136">
        <f>SUM(BK317:BK327)</f>
        <v>0</v>
      </c>
    </row>
    <row r="317" spans="1:65" s="2" customFormat="1" ht="60">
      <c r="A317" s="34"/>
      <c r="B317" s="139"/>
      <c r="C317" s="140" t="s">
        <v>520</v>
      </c>
      <c r="D317" s="140" t="s">
        <v>138</v>
      </c>
      <c r="E317" s="141" t="s">
        <v>521</v>
      </c>
      <c r="F317" s="142" t="s">
        <v>522</v>
      </c>
      <c r="G317" s="143" t="s">
        <v>190</v>
      </c>
      <c r="H317" s="144">
        <v>27</v>
      </c>
      <c r="I317" s="145"/>
      <c r="J317" s="146">
        <f>ROUND(I317*H317,2)</f>
        <v>0</v>
      </c>
      <c r="K317" s="142" t="s">
        <v>142</v>
      </c>
      <c r="L317" s="35"/>
      <c r="M317" s="147" t="s">
        <v>3</v>
      </c>
      <c r="N317" s="148" t="s">
        <v>45</v>
      </c>
      <c r="O317" s="55"/>
      <c r="P317" s="149">
        <f>O317*H317</f>
        <v>0</v>
      </c>
      <c r="Q317" s="149">
        <v>0</v>
      </c>
      <c r="R317" s="149">
        <f>Q317*H317</f>
        <v>0</v>
      </c>
      <c r="S317" s="149">
        <v>0.17</v>
      </c>
      <c r="T317" s="150">
        <f>S317*H317</f>
        <v>4.5900000000000007</v>
      </c>
      <c r="U317" s="34"/>
      <c r="V317" s="34"/>
      <c r="W317" s="34"/>
      <c r="X317" s="34"/>
      <c r="Y317" s="34"/>
      <c r="Z317" s="34"/>
      <c r="AA317" s="34"/>
      <c r="AB317" s="34"/>
      <c r="AC317" s="34"/>
      <c r="AD317" s="34"/>
      <c r="AE317" s="34"/>
      <c r="AR317" s="151" t="s">
        <v>143</v>
      </c>
      <c r="AT317" s="151" t="s">
        <v>138</v>
      </c>
      <c r="AU317" s="151" t="s">
        <v>144</v>
      </c>
      <c r="AY317" s="19" t="s">
        <v>134</v>
      </c>
      <c r="BE317" s="152">
        <f>IF(N317="základní",J317,0)</f>
        <v>0</v>
      </c>
      <c r="BF317" s="152">
        <f>IF(N317="snížená",J317,0)</f>
        <v>0</v>
      </c>
      <c r="BG317" s="152">
        <f>IF(N317="zákl. přenesená",J317,0)</f>
        <v>0</v>
      </c>
      <c r="BH317" s="152">
        <f>IF(N317="sníž. přenesená",J317,0)</f>
        <v>0</v>
      </c>
      <c r="BI317" s="152">
        <f>IF(N317="nulová",J317,0)</f>
        <v>0</v>
      </c>
      <c r="BJ317" s="19" t="s">
        <v>82</v>
      </c>
      <c r="BK317" s="152">
        <f>ROUND(I317*H317,2)</f>
        <v>0</v>
      </c>
      <c r="BL317" s="19" t="s">
        <v>143</v>
      </c>
      <c r="BM317" s="151" t="s">
        <v>523</v>
      </c>
    </row>
    <row r="318" spans="1:65" s="13" customFormat="1">
      <c r="B318" s="153"/>
      <c r="D318" s="154" t="s">
        <v>146</v>
      </c>
      <c r="E318" s="155" t="s">
        <v>3</v>
      </c>
      <c r="F318" s="156" t="s">
        <v>524</v>
      </c>
      <c r="H318" s="155" t="s">
        <v>3</v>
      </c>
      <c r="I318" s="157"/>
      <c r="L318" s="153"/>
      <c r="M318" s="158"/>
      <c r="N318" s="159"/>
      <c r="O318" s="159"/>
      <c r="P318" s="159"/>
      <c r="Q318" s="159"/>
      <c r="R318" s="159"/>
      <c r="S318" s="159"/>
      <c r="T318" s="160"/>
      <c r="AT318" s="155" t="s">
        <v>146</v>
      </c>
      <c r="AU318" s="155" t="s">
        <v>144</v>
      </c>
      <c r="AV318" s="13" t="s">
        <v>82</v>
      </c>
      <c r="AW318" s="13" t="s">
        <v>36</v>
      </c>
      <c r="AX318" s="13" t="s">
        <v>74</v>
      </c>
      <c r="AY318" s="155" t="s">
        <v>134</v>
      </c>
    </row>
    <row r="319" spans="1:65" s="14" customFormat="1">
      <c r="B319" s="161"/>
      <c r="D319" s="154" t="s">
        <v>146</v>
      </c>
      <c r="E319" s="162" t="s">
        <v>3</v>
      </c>
      <c r="F319" s="163" t="s">
        <v>525</v>
      </c>
      <c r="H319" s="164">
        <v>27</v>
      </c>
      <c r="I319" s="165"/>
      <c r="L319" s="161"/>
      <c r="M319" s="166"/>
      <c r="N319" s="167"/>
      <c r="O319" s="167"/>
      <c r="P319" s="167"/>
      <c r="Q319" s="167"/>
      <c r="R319" s="167"/>
      <c r="S319" s="167"/>
      <c r="T319" s="168"/>
      <c r="AT319" s="162" t="s">
        <v>146</v>
      </c>
      <c r="AU319" s="162" t="s">
        <v>144</v>
      </c>
      <c r="AV319" s="14" t="s">
        <v>84</v>
      </c>
      <c r="AW319" s="14" t="s">
        <v>36</v>
      </c>
      <c r="AX319" s="14" t="s">
        <v>82</v>
      </c>
      <c r="AY319" s="162" t="s">
        <v>134</v>
      </c>
    </row>
    <row r="320" spans="1:65" s="2" customFormat="1" ht="44.25" customHeight="1">
      <c r="A320" s="34"/>
      <c r="B320" s="139"/>
      <c r="C320" s="140" t="s">
        <v>526</v>
      </c>
      <c r="D320" s="140" t="s">
        <v>138</v>
      </c>
      <c r="E320" s="141" t="s">
        <v>527</v>
      </c>
      <c r="F320" s="142" t="s">
        <v>528</v>
      </c>
      <c r="G320" s="143" t="s">
        <v>190</v>
      </c>
      <c r="H320" s="144">
        <v>13</v>
      </c>
      <c r="I320" s="145"/>
      <c r="J320" s="146">
        <f>ROUND(I320*H320,2)</f>
        <v>0</v>
      </c>
      <c r="K320" s="142" t="s">
        <v>142</v>
      </c>
      <c r="L320" s="35"/>
      <c r="M320" s="147" t="s">
        <v>3</v>
      </c>
      <c r="N320" s="148" t="s">
        <v>45</v>
      </c>
      <c r="O320" s="55"/>
      <c r="P320" s="149">
        <f>O320*H320</f>
        <v>0</v>
      </c>
      <c r="Q320" s="149">
        <v>3.2459999999999998E-5</v>
      </c>
      <c r="R320" s="149">
        <f>Q320*H320</f>
        <v>4.2197999999999997E-4</v>
      </c>
      <c r="S320" s="149">
        <v>9.1999999999999998E-2</v>
      </c>
      <c r="T320" s="150">
        <f>S320*H320</f>
        <v>1.196</v>
      </c>
      <c r="U320" s="34"/>
      <c r="V320" s="34"/>
      <c r="W320" s="34"/>
      <c r="X320" s="34"/>
      <c r="Y320" s="34"/>
      <c r="Z320" s="34"/>
      <c r="AA320" s="34"/>
      <c r="AB320" s="34"/>
      <c r="AC320" s="34"/>
      <c r="AD320" s="34"/>
      <c r="AE320" s="34"/>
      <c r="AR320" s="151" t="s">
        <v>143</v>
      </c>
      <c r="AT320" s="151" t="s">
        <v>138</v>
      </c>
      <c r="AU320" s="151" t="s">
        <v>144</v>
      </c>
      <c r="AY320" s="19" t="s">
        <v>134</v>
      </c>
      <c r="BE320" s="152">
        <f>IF(N320="základní",J320,0)</f>
        <v>0</v>
      </c>
      <c r="BF320" s="152">
        <f>IF(N320="snížená",J320,0)</f>
        <v>0</v>
      </c>
      <c r="BG320" s="152">
        <f>IF(N320="zákl. přenesená",J320,0)</f>
        <v>0</v>
      </c>
      <c r="BH320" s="152">
        <f>IF(N320="sníž. přenesená",J320,0)</f>
        <v>0</v>
      </c>
      <c r="BI320" s="152">
        <f>IF(N320="nulová",J320,0)</f>
        <v>0</v>
      </c>
      <c r="BJ320" s="19" t="s">
        <v>82</v>
      </c>
      <c r="BK320" s="152">
        <f>ROUND(I320*H320,2)</f>
        <v>0</v>
      </c>
      <c r="BL320" s="19" t="s">
        <v>143</v>
      </c>
      <c r="BM320" s="151" t="s">
        <v>529</v>
      </c>
    </row>
    <row r="321" spans="1:65" s="14" customFormat="1">
      <c r="B321" s="161"/>
      <c r="D321" s="154" t="s">
        <v>146</v>
      </c>
      <c r="E321" s="162" t="s">
        <v>3</v>
      </c>
      <c r="F321" s="163" t="s">
        <v>530</v>
      </c>
      <c r="H321" s="164">
        <v>13</v>
      </c>
      <c r="I321" s="165"/>
      <c r="L321" s="161"/>
      <c r="M321" s="166"/>
      <c r="N321" s="167"/>
      <c r="O321" s="167"/>
      <c r="P321" s="167"/>
      <c r="Q321" s="167"/>
      <c r="R321" s="167"/>
      <c r="S321" s="167"/>
      <c r="T321" s="168"/>
      <c r="AT321" s="162" t="s">
        <v>146</v>
      </c>
      <c r="AU321" s="162" t="s">
        <v>144</v>
      </c>
      <c r="AV321" s="14" t="s">
        <v>84</v>
      </c>
      <c r="AW321" s="14" t="s">
        <v>36</v>
      </c>
      <c r="AX321" s="14" t="s">
        <v>82</v>
      </c>
      <c r="AY321" s="162" t="s">
        <v>134</v>
      </c>
    </row>
    <row r="322" spans="1:65" s="2" customFormat="1" ht="44.25" customHeight="1">
      <c r="A322" s="34"/>
      <c r="B322" s="139"/>
      <c r="C322" s="140" t="s">
        <v>531</v>
      </c>
      <c r="D322" s="140" t="s">
        <v>138</v>
      </c>
      <c r="E322" s="141" t="s">
        <v>532</v>
      </c>
      <c r="F322" s="142" t="s">
        <v>533</v>
      </c>
      <c r="G322" s="143" t="s">
        <v>190</v>
      </c>
      <c r="H322" s="144">
        <v>14</v>
      </c>
      <c r="I322" s="145"/>
      <c r="J322" s="146">
        <f>ROUND(I322*H322,2)</f>
        <v>0</v>
      </c>
      <c r="K322" s="142" t="s">
        <v>142</v>
      </c>
      <c r="L322" s="35"/>
      <c r="M322" s="147" t="s">
        <v>3</v>
      </c>
      <c r="N322" s="148" t="s">
        <v>45</v>
      </c>
      <c r="O322" s="55"/>
      <c r="P322" s="149">
        <f>O322*H322</f>
        <v>0</v>
      </c>
      <c r="Q322" s="149">
        <v>4.0000000000000003E-5</v>
      </c>
      <c r="R322" s="149">
        <f>Q322*H322</f>
        <v>5.6000000000000006E-4</v>
      </c>
      <c r="S322" s="149">
        <v>0.115</v>
      </c>
      <c r="T322" s="150">
        <f>S322*H322</f>
        <v>1.61</v>
      </c>
      <c r="U322" s="34"/>
      <c r="V322" s="34"/>
      <c r="W322" s="34"/>
      <c r="X322" s="34"/>
      <c r="Y322" s="34"/>
      <c r="Z322" s="34"/>
      <c r="AA322" s="34"/>
      <c r="AB322" s="34"/>
      <c r="AC322" s="34"/>
      <c r="AD322" s="34"/>
      <c r="AE322" s="34"/>
      <c r="AR322" s="151" t="s">
        <v>143</v>
      </c>
      <c r="AT322" s="151" t="s">
        <v>138</v>
      </c>
      <c r="AU322" s="151" t="s">
        <v>144</v>
      </c>
      <c r="AY322" s="19" t="s">
        <v>134</v>
      </c>
      <c r="BE322" s="152">
        <f>IF(N322="základní",J322,0)</f>
        <v>0</v>
      </c>
      <c r="BF322" s="152">
        <f>IF(N322="snížená",J322,0)</f>
        <v>0</v>
      </c>
      <c r="BG322" s="152">
        <f>IF(N322="zákl. přenesená",J322,0)</f>
        <v>0</v>
      </c>
      <c r="BH322" s="152">
        <f>IF(N322="sníž. přenesená",J322,0)</f>
        <v>0</v>
      </c>
      <c r="BI322" s="152">
        <f>IF(N322="nulová",J322,0)</f>
        <v>0</v>
      </c>
      <c r="BJ322" s="19" t="s">
        <v>82</v>
      </c>
      <c r="BK322" s="152">
        <f>ROUND(I322*H322,2)</f>
        <v>0</v>
      </c>
      <c r="BL322" s="19" t="s">
        <v>143</v>
      </c>
      <c r="BM322" s="151" t="s">
        <v>534</v>
      </c>
    </row>
    <row r="323" spans="1:65" s="14" customFormat="1" ht="22.5">
      <c r="B323" s="161"/>
      <c r="D323" s="154" t="s">
        <v>146</v>
      </c>
      <c r="E323" s="162" t="s">
        <v>3</v>
      </c>
      <c r="F323" s="163" t="s">
        <v>535</v>
      </c>
      <c r="H323" s="164">
        <v>14</v>
      </c>
      <c r="I323" s="165"/>
      <c r="L323" s="161"/>
      <c r="M323" s="166"/>
      <c r="N323" s="167"/>
      <c r="O323" s="167"/>
      <c r="P323" s="167"/>
      <c r="Q323" s="167"/>
      <c r="R323" s="167"/>
      <c r="S323" s="167"/>
      <c r="T323" s="168"/>
      <c r="AT323" s="162" t="s">
        <v>146</v>
      </c>
      <c r="AU323" s="162" t="s">
        <v>144</v>
      </c>
      <c r="AV323" s="14" t="s">
        <v>84</v>
      </c>
      <c r="AW323" s="14" t="s">
        <v>36</v>
      </c>
      <c r="AX323" s="14" t="s">
        <v>82</v>
      </c>
      <c r="AY323" s="162" t="s">
        <v>134</v>
      </c>
    </row>
    <row r="324" spans="1:65" s="2" customFormat="1" ht="48">
      <c r="A324" s="34"/>
      <c r="B324" s="139"/>
      <c r="C324" s="140" t="s">
        <v>536</v>
      </c>
      <c r="D324" s="140" t="s">
        <v>138</v>
      </c>
      <c r="E324" s="141" t="s">
        <v>537</v>
      </c>
      <c r="F324" s="142" t="s">
        <v>538</v>
      </c>
      <c r="G324" s="143" t="s">
        <v>190</v>
      </c>
      <c r="H324" s="144">
        <v>13</v>
      </c>
      <c r="I324" s="145"/>
      <c r="J324" s="146">
        <f>ROUND(I324*H324,2)</f>
        <v>0</v>
      </c>
      <c r="K324" s="142" t="s">
        <v>142</v>
      </c>
      <c r="L324" s="35"/>
      <c r="M324" s="147" t="s">
        <v>3</v>
      </c>
      <c r="N324" s="148" t="s">
        <v>45</v>
      </c>
      <c r="O324" s="55"/>
      <c r="P324" s="149">
        <f>O324*H324</f>
        <v>0</v>
      </c>
      <c r="Q324" s="149">
        <v>0</v>
      </c>
      <c r="R324" s="149">
        <f>Q324*H324</f>
        <v>0</v>
      </c>
      <c r="S324" s="149">
        <v>0.22</v>
      </c>
      <c r="T324" s="150">
        <f>S324*H324</f>
        <v>2.86</v>
      </c>
      <c r="U324" s="34"/>
      <c r="V324" s="34"/>
      <c r="W324" s="34"/>
      <c r="X324" s="34"/>
      <c r="Y324" s="34"/>
      <c r="Z324" s="34"/>
      <c r="AA324" s="34"/>
      <c r="AB324" s="34"/>
      <c r="AC324" s="34"/>
      <c r="AD324" s="34"/>
      <c r="AE324" s="34"/>
      <c r="AR324" s="151" t="s">
        <v>143</v>
      </c>
      <c r="AT324" s="151" t="s">
        <v>138</v>
      </c>
      <c r="AU324" s="151" t="s">
        <v>144</v>
      </c>
      <c r="AY324" s="19" t="s">
        <v>134</v>
      </c>
      <c r="BE324" s="152">
        <f>IF(N324="základní",J324,0)</f>
        <v>0</v>
      </c>
      <c r="BF324" s="152">
        <f>IF(N324="snížená",J324,0)</f>
        <v>0</v>
      </c>
      <c r="BG324" s="152">
        <f>IF(N324="zákl. přenesená",J324,0)</f>
        <v>0</v>
      </c>
      <c r="BH324" s="152">
        <f>IF(N324="sníž. přenesená",J324,0)</f>
        <v>0</v>
      </c>
      <c r="BI324" s="152">
        <f>IF(N324="nulová",J324,0)</f>
        <v>0</v>
      </c>
      <c r="BJ324" s="19" t="s">
        <v>82</v>
      </c>
      <c r="BK324" s="152">
        <f>ROUND(I324*H324,2)</f>
        <v>0</v>
      </c>
      <c r="BL324" s="19" t="s">
        <v>143</v>
      </c>
      <c r="BM324" s="151" t="s">
        <v>539</v>
      </c>
    </row>
    <row r="325" spans="1:65" s="14" customFormat="1">
      <c r="B325" s="161"/>
      <c r="D325" s="154" t="s">
        <v>146</v>
      </c>
      <c r="E325" s="162" t="s">
        <v>3</v>
      </c>
      <c r="F325" s="163" t="s">
        <v>540</v>
      </c>
      <c r="H325" s="164">
        <v>13</v>
      </c>
      <c r="I325" s="165"/>
      <c r="L325" s="161"/>
      <c r="M325" s="166"/>
      <c r="N325" s="167"/>
      <c r="O325" s="167"/>
      <c r="P325" s="167"/>
      <c r="Q325" s="167"/>
      <c r="R325" s="167"/>
      <c r="S325" s="167"/>
      <c r="T325" s="168"/>
      <c r="AT325" s="162" t="s">
        <v>146</v>
      </c>
      <c r="AU325" s="162" t="s">
        <v>144</v>
      </c>
      <c r="AV325" s="14" t="s">
        <v>84</v>
      </c>
      <c r="AW325" s="14" t="s">
        <v>36</v>
      </c>
      <c r="AX325" s="14" t="s">
        <v>82</v>
      </c>
      <c r="AY325" s="162" t="s">
        <v>134</v>
      </c>
    </row>
    <row r="326" spans="1:65" s="2" customFormat="1" ht="44.25" customHeight="1">
      <c r="A326" s="34"/>
      <c r="B326" s="139"/>
      <c r="C326" s="140" t="s">
        <v>541</v>
      </c>
      <c r="D326" s="140" t="s">
        <v>138</v>
      </c>
      <c r="E326" s="141" t="s">
        <v>542</v>
      </c>
      <c r="F326" s="142" t="s">
        <v>543</v>
      </c>
      <c r="G326" s="143" t="s">
        <v>190</v>
      </c>
      <c r="H326" s="144">
        <v>15</v>
      </c>
      <c r="I326" s="145"/>
      <c r="J326" s="146">
        <f>ROUND(I326*H326,2)</f>
        <v>0</v>
      </c>
      <c r="K326" s="142" t="s">
        <v>142</v>
      </c>
      <c r="L326" s="35"/>
      <c r="M326" s="147" t="s">
        <v>3</v>
      </c>
      <c r="N326" s="148" t="s">
        <v>45</v>
      </c>
      <c r="O326" s="55"/>
      <c r="P326" s="149">
        <f>O326*H326</f>
        <v>0</v>
      </c>
      <c r="Q326" s="149">
        <v>0</v>
      </c>
      <c r="R326" s="149">
        <f>Q326*H326</f>
        <v>0</v>
      </c>
      <c r="S326" s="149">
        <v>0.35499999999999998</v>
      </c>
      <c r="T326" s="150">
        <f>S326*H326</f>
        <v>5.3249999999999993</v>
      </c>
      <c r="U326" s="34"/>
      <c r="V326" s="34"/>
      <c r="W326" s="34"/>
      <c r="X326" s="34"/>
      <c r="Y326" s="34"/>
      <c r="Z326" s="34"/>
      <c r="AA326" s="34"/>
      <c r="AB326" s="34"/>
      <c r="AC326" s="34"/>
      <c r="AD326" s="34"/>
      <c r="AE326" s="34"/>
      <c r="AR326" s="151" t="s">
        <v>143</v>
      </c>
      <c r="AT326" s="151" t="s">
        <v>138</v>
      </c>
      <c r="AU326" s="151" t="s">
        <v>144</v>
      </c>
      <c r="AY326" s="19" t="s">
        <v>134</v>
      </c>
      <c r="BE326" s="152">
        <f>IF(N326="základní",J326,0)</f>
        <v>0</v>
      </c>
      <c r="BF326" s="152">
        <f>IF(N326="snížená",J326,0)</f>
        <v>0</v>
      </c>
      <c r="BG326" s="152">
        <f>IF(N326="zákl. přenesená",J326,0)</f>
        <v>0</v>
      </c>
      <c r="BH326" s="152">
        <f>IF(N326="sníž. přenesená",J326,0)</f>
        <v>0</v>
      </c>
      <c r="BI326" s="152">
        <f>IF(N326="nulová",J326,0)</f>
        <v>0</v>
      </c>
      <c r="BJ326" s="19" t="s">
        <v>82</v>
      </c>
      <c r="BK326" s="152">
        <f>ROUND(I326*H326,2)</f>
        <v>0</v>
      </c>
      <c r="BL326" s="19" t="s">
        <v>143</v>
      </c>
      <c r="BM326" s="151" t="s">
        <v>544</v>
      </c>
    </row>
    <row r="327" spans="1:65" s="14" customFormat="1">
      <c r="B327" s="161"/>
      <c r="D327" s="154" t="s">
        <v>146</v>
      </c>
      <c r="E327" s="162" t="s">
        <v>3</v>
      </c>
      <c r="F327" s="163" t="s">
        <v>545</v>
      </c>
      <c r="H327" s="164">
        <v>15</v>
      </c>
      <c r="I327" s="165"/>
      <c r="L327" s="161"/>
      <c r="M327" s="166"/>
      <c r="N327" s="167"/>
      <c r="O327" s="167"/>
      <c r="P327" s="167"/>
      <c r="Q327" s="167"/>
      <c r="R327" s="167"/>
      <c r="S327" s="167"/>
      <c r="T327" s="168"/>
      <c r="AT327" s="162" t="s">
        <v>146</v>
      </c>
      <c r="AU327" s="162" t="s">
        <v>144</v>
      </c>
      <c r="AV327" s="14" t="s">
        <v>84</v>
      </c>
      <c r="AW327" s="14" t="s">
        <v>36</v>
      </c>
      <c r="AX327" s="14" t="s">
        <v>82</v>
      </c>
      <c r="AY327" s="162" t="s">
        <v>134</v>
      </c>
    </row>
    <row r="328" spans="1:65" s="12" customFormat="1" ht="20.85" customHeight="1">
      <c r="B328" s="126"/>
      <c r="D328" s="127" t="s">
        <v>73</v>
      </c>
      <c r="E328" s="137" t="s">
        <v>546</v>
      </c>
      <c r="F328" s="137" t="s">
        <v>547</v>
      </c>
      <c r="I328" s="129"/>
      <c r="J328" s="138">
        <f>BK328</f>
        <v>0</v>
      </c>
      <c r="L328" s="126"/>
      <c r="M328" s="131"/>
      <c r="N328" s="132"/>
      <c r="O328" s="132"/>
      <c r="P328" s="133">
        <f>SUM(P329:P336)</f>
        <v>0</v>
      </c>
      <c r="Q328" s="132"/>
      <c r="R328" s="133">
        <f>SUM(R329:R336)</f>
        <v>5.850000000000001E-3</v>
      </c>
      <c r="S328" s="132"/>
      <c r="T328" s="134">
        <f>SUM(T329:T336)</f>
        <v>0</v>
      </c>
      <c r="AR328" s="127" t="s">
        <v>82</v>
      </c>
      <c r="AT328" s="135" t="s">
        <v>73</v>
      </c>
      <c r="AU328" s="135" t="s">
        <v>84</v>
      </c>
      <c r="AY328" s="127" t="s">
        <v>134</v>
      </c>
      <c r="BK328" s="136">
        <f>SUM(BK329:BK336)</f>
        <v>0</v>
      </c>
    </row>
    <row r="329" spans="1:65" s="2" customFormat="1" ht="36">
      <c r="A329" s="34"/>
      <c r="B329" s="139"/>
      <c r="C329" s="140" t="s">
        <v>548</v>
      </c>
      <c r="D329" s="140" t="s">
        <v>138</v>
      </c>
      <c r="E329" s="141" t="s">
        <v>549</v>
      </c>
      <c r="F329" s="142" t="s">
        <v>550</v>
      </c>
      <c r="G329" s="143" t="s">
        <v>380</v>
      </c>
      <c r="H329" s="144">
        <v>39</v>
      </c>
      <c r="I329" s="145"/>
      <c r="J329" s="146">
        <f>ROUND(I329*H329,2)</f>
        <v>0</v>
      </c>
      <c r="K329" s="142" t="s">
        <v>142</v>
      </c>
      <c r="L329" s="35"/>
      <c r="M329" s="147" t="s">
        <v>3</v>
      </c>
      <c r="N329" s="148" t="s">
        <v>45</v>
      </c>
      <c r="O329" s="55"/>
      <c r="P329" s="149">
        <f>O329*H329</f>
        <v>0</v>
      </c>
      <c r="Q329" s="149">
        <v>0</v>
      </c>
      <c r="R329" s="149">
        <f>Q329*H329</f>
        <v>0</v>
      </c>
      <c r="S329" s="149">
        <v>0</v>
      </c>
      <c r="T329" s="150">
        <f>S329*H329</f>
        <v>0</v>
      </c>
      <c r="U329" s="34"/>
      <c r="V329" s="34"/>
      <c r="W329" s="34"/>
      <c r="X329" s="34"/>
      <c r="Y329" s="34"/>
      <c r="Z329" s="34"/>
      <c r="AA329" s="34"/>
      <c r="AB329" s="34"/>
      <c r="AC329" s="34"/>
      <c r="AD329" s="34"/>
      <c r="AE329" s="34"/>
      <c r="AR329" s="151" t="s">
        <v>143</v>
      </c>
      <c r="AT329" s="151" t="s">
        <v>138</v>
      </c>
      <c r="AU329" s="151" t="s">
        <v>144</v>
      </c>
      <c r="AY329" s="19" t="s">
        <v>134</v>
      </c>
      <c r="BE329" s="152">
        <f>IF(N329="základní",J329,0)</f>
        <v>0</v>
      </c>
      <c r="BF329" s="152">
        <f>IF(N329="snížená",J329,0)</f>
        <v>0</v>
      </c>
      <c r="BG329" s="152">
        <f>IF(N329="zákl. přenesená",J329,0)</f>
        <v>0</v>
      </c>
      <c r="BH329" s="152">
        <f>IF(N329="sníž. přenesená",J329,0)</f>
        <v>0</v>
      </c>
      <c r="BI329" s="152">
        <f>IF(N329="nulová",J329,0)</f>
        <v>0</v>
      </c>
      <c r="BJ329" s="19" t="s">
        <v>82</v>
      </c>
      <c r="BK329" s="152">
        <f>ROUND(I329*H329,2)</f>
        <v>0</v>
      </c>
      <c r="BL329" s="19" t="s">
        <v>143</v>
      </c>
      <c r="BM329" s="151" t="s">
        <v>551</v>
      </c>
    </row>
    <row r="330" spans="1:65" s="14" customFormat="1">
      <c r="B330" s="161"/>
      <c r="D330" s="154" t="s">
        <v>146</v>
      </c>
      <c r="E330" s="162" t="s">
        <v>3</v>
      </c>
      <c r="F330" s="163" t="s">
        <v>552</v>
      </c>
      <c r="H330" s="164">
        <v>39</v>
      </c>
      <c r="I330" s="165"/>
      <c r="L330" s="161"/>
      <c r="M330" s="166"/>
      <c r="N330" s="167"/>
      <c r="O330" s="167"/>
      <c r="P330" s="167"/>
      <c r="Q330" s="167"/>
      <c r="R330" s="167"/>
      <c r="S330" s="167"/>
      <c r="T330" s="168"/>
      <c r="AT330" s="162" t="s">
        <v>146</v>
      </c>
      <c r="AU330" s="162" t="s">
        <v>144</v>
      </c>
      <c r="AV330" s="14" t="s">
        <v>84</v>
      </c>
      <c r="AW330" s="14" t="s">
        <v>36</v>
      </c>
      <c r="AX330" s="14" t="s">
        <v>82</v>
      </c>
      <c r="AY330" s="162" t="s">
        <v>134</v>
      </c>
    </row>
    <row r="331" spans="1:65" s="2" customFormat="1" ht="33" customHeight="1">
      <c r="A331" s="34"/>
      <c r="B331" s="139"/>
      <c r="C331" s="140" t="s">
        <v>553</v>
      </c>
      <c r="D331" s="140" t="s">
        <v>138</v>
      </c>
      <c r="E331" s="141" t="s">
        <v>554</v>
      </c>
      <c r="F331" s="142" t="s">
        <v>555</v>
      </c>
      <c r="G331" s="143" t="s">
        <v>380</v>
      </c>
      <c r="H331" s="144">
        <v>39</v>
      </c>
      <c r="I331" s="145"/>
      <c r="J331" s="146">
        <f>ROUND(I331*H331,2)</f>
        <v>0</v>
      </c>
      <c r="K331" s="142" t="s">
        <v>142</v>
      </c>
      <c r="L331" s="35"/>
      <c r="M331" s="147" t="s">
        <v>3</v>
      </c>
      <c r="N331" s="148" t="s">
        <v>45</v>
      </c>
      <c r="O331" s="55"/>
      <c r="P331" s="149">
        <f>O331*H331</f>
        <v>0</v>
      </c>
      <c r="Q331" s="149">
        <v>4.0000000000000003E-5</v>
      </c>
      <c r="R331" s="149">
        <f>Q331*H331</f>
        <v>1.5600000000000002E-3</v>
      </c>
      <c r="S331" s="149">
        <v>0</v>
      </c>
      <c r="T331" s="150">
        <f>S331*H331</f>
        <v>0</v>
      </c>
      <c r="U331" s="34"/>
      <c r="V331" s="34"/>
      <c r="W331" s="34"/>
      <c r="X331" s="34"/>
      <c r="Y331" s="34"/>
      <c r="Z331" s="34"/>
      <c r="AA331" s="34"/>
      <c r="AB331" s="34"/>
      <c r="AC331" s="34"/>
      <c r="AD331" s="34"/>
      <c r="AE331" s="34"/>
      <c r="AR331" s="151" t="s">
        <v>143</v>
      </c>
      <c r="AT331" s="151" t="s">
        <v>138</v>
      </c>
      <c r="AU331" s="151" t="s">
        <v>144</v>
      </c>
      <c r="AY331" s="19" t="s">
        <v>134</v>
      </c>
      <c r="BE331" s="152">
        <f>IF(N331="základní",J331,0)</f>
        <v>0</v>
      </c>
      <c r="BF331" s="152">
        <f>IF(N331="snížená",J331,0)</f>
        <v>0</v>
      </c>
      <c r="BG331" s="152">
        <f>IF(N331="zákl. přenesená",J331,0)</f>
        <v>0</v>
      </c>
      <c r="BH331" s="152">
        <f>IF(N331="sníž. přenesená",J331,0)</f>
        <v>0</v>
      </c>
      <c r="BI331" s="152">
        <f>IF(N331="nulová",J331,0)</f>
        <v>0</v>
      </c>
      <c r="BJ331" s="19" t="s">
        <v>82</v>
      </c>
      <c r="BK331" s="152">
        <f>ROUND(I331*H331,2)</f>
        <v>0</v>
      </c>
      <c r="BL331" s="19" t="s">
        <v>143</v>
      </c>
      <c r="BM331" s="151" t="s">
        <v>556</v>
      </c>
    </row>
    <row r="332" spans="1:65" s="13" customFormat="1">
      <c r="B332" s="153"/>
      <c r="D332" s="154" t="s">
        <v>146</v>
      </c>
      <c r="E332" s="155" t="s">
        <v>3</v>
      </c>
      <c r="F332" s="156" t="s">
        <v>557</v>
      </c>
      <c r="H332" s="155" t="s">
        <v>3</v>
      </c>
      <c r="I332" s="157"/>
      <c r="L332" s="153"/>
      <c r="M332" s="158"/>
      <c r="N332" s="159"/>
      <c r="O332" s="159"/>
      <c r="P332" s="159"/>
      <c r="Q332" s="159"/>
      <c r="R332" s="159"/>
      <c r="S332" s="159"/>
      <c r="T332" s="160"/>
      <c r="AT332" s="155" t="s">
        <v>146</v>
      </c>
      <c r="AU332" s="155" t="s">
        <v>144</v>
      </c>
      <c r="AV332" s="13" t="s">
        <v>82</v>
      </c>
      <c r="AW332" s="13" t="s">
        <v>36</v>
      </c>
      <c r="AX332" s="13" t="s">
        <v>74</v>
      </c>
      <c r="AY332" s="155" t="s">
        <v>134</v>
      </c>
    </row>
    <row r="333" spans="1:65" s="14" customFormat="1">
      <c r="B333" s="161"/>
      <c r="D333" s="154" t="s">
        <v>146</v>
      </c>
      <c r="E333" s="162" t="s">
        <v>3</v>
      </c>
      <c r="F333" s="163" t="s">
        <v>558</v>
      </c>
      <c r="H333" s="164">
        <v>39</v>
      </c>
      <c r="I333" s="165"/>
      <c r="L333" s="161"/>
      <c r="M333" s="166"/>
      <c r="N333" s="167"/>
      <c r="O333" s="167"/>
      <c r="P333" s="167"/>
      <c r="Q333" s="167"/>
      <c r="R333" s="167"/>
      <c r="S333" s="167"/>
      <c r="T333" s="168"/>
      <c r="AT333" s="162" t="s">
        <v>146</v>
      </c>
      <c r="AU333" s="162" t="s">
        <v>144</v>
      </c>
      <c r="AV333" s="14" t="s">
        <v>84</v>
      </c>
      <c r="AW333" s="14" t="s">
        <v>36</v>
      </c>
      <c r="AX333" s="14" t="s">
        <v>82</v>
      </c>
      <c r="AY333" s="162" t="s">
        <v>134</v>
      </c>
    </row>
    <row r="334" spans="1:65" s="2" customFormat="1" ht="33" customHeight="1">
      <c r="A334" s="34"/>
      <c r="B334" s="139"/>
      <c r="C334" s="140" t="s">
        <v>559</v>
      </c>
      <c r="D334" s="140" t="s">
        <v>138</v>
      </c>
      <c r="E334" s="141" t="s">
        <v>560</v>
      </c>
      <c r="F334" s="142" t="s">
        <v>561</v>
      </c>
      <c r="G334" s="143" t="s">
        <v>380</v>
      </c>
      <c r="H334" s="144">
        <v>39</v>
      </c>
      <c r="I334" s="145"/>
      <c r="J334" s="146">
        <f>ROUND(I334*H334,2)</f>
        <v>0</v>
      </c>
      <c r="K334" s="142" t="s">
        <v>142</v>
      </c>
      <c r="L334" s="35"/>
      <c r="M334" s="147" t="s">
        <v>3</v>
      </c>
      <c r="N334" s="148" t="s">
        <v>45</v>
      </c>
      <c r="O334" s="55"/>
      <c r="P334" s="149">
        <f>O334*H334</f>
        <v>0</v>
      </c>
      <c r="Q334" s="149">
        <v>1.1E-4</v>
      </c>
      <c r="R334" s="149">
        <f>Q334*H334</f>
        <v>4.2900000000000004E-3</v>
      </c>
      <c r="S334" s="149">
        <v>0</v>
      </c>
      <c r="T334" s="150">
        <f>S334*H334</f>
        <v>0</v>
      </c>
      <c r="U334" s="34"/>
      <c r="V334" s="34"/>
      <c r="W334" s="34"/>
      <c r="X334" s="34"/>
      <c r="Y334" s="34"/>
      <c r="Z334" s="34"/>
      <c r="AA334" s="34"/>
      <c r="AB334" s="34"/>
      <c r="AC334" s="34"/>
      <c r="AD334" s="34"/>
      <c r="AE334" s="34"/>
      <c r="AR334" s="151" t="s">
        <v>143</v>
      </c>
      <c r="AT334" s="151" t="s">
        <v>138</v>
      </c>
      <c r="AU334" s="151" t="s">
        <v>144</v>
      </c>
      <c r="AY334" s="19" t="s">
        <v>134</v>
      </c>
      <c r="BE334" s="152">
        <f>IF(N334="základní",J334,0)</f>
        <v>0</v>
      </c>
      <c r="BF334" s="152">
        <f>IF(N334="snížená",J334,0)</f>
        <v>0</v>
      </c>
      <c r="BG334" s="152">
        <f>IF(N334="zákl. přenesená",J334,0)</f>
        <v>0</v>
      </c>
      <c r="BH334" s="152">
        <f>IF(N334="sníž. přenesená",J334,0)</f>
        <v>0</v>
      </c>
      <c r="BI334" s="152">
        <f>IF(N334="nulová",J334,0)</f>
        <v>0</v>
      </c>
      <c r="BJ334" s="19" t="s">
        <v>82</v>
      </c>
      <c r="BK334" s="152">
        <f>ROUND(I334*H334,2)</f>
        <v>0</v>
      </c>
      <c r="BL334" s="19" t="s">
        <v>143</v>
      </c>
      <c r="BM334" s="151" t="s">
        <v>562</v>
      </c>
    </row>
    <row r="335" spans="1:65" s="13" customFormat="1">
      <c r="B335" s="153"/>
      <c r="D335" s="154" t="s">
        <v>146</v>
      </c>
      <c r="E335" s="155" t="s">
        <v>3</v>
      </c>
      <c r="F335" s="156" t="s">
        <v>563</v>
      </c>
      <c r="H335" s="155" t="s">
        <v>3</v>
      </c>
      <c r="I335" s="157"/>
      <c r="L335" s="153"/>
      <c r="M335" s="158"/>
      <c r="N335" s="159"/>
      <c r="O335" s="159"/>
      <c r="P335" s="159"/>
      <c r="Q335" s="159"/>
      <c r="R335" s="159"/>
      <c r="S335" s="159"/>
      <c r="T335" s="160"/>
      <c r="AT335" s="155" t="s">
        <v>146</v>
      </c>
      <c r="AU335" s="155" t="s">
        <v>144</v>
      </c>
      <c r="AV335" s="13" t="s">
        <v>82</v>
      </c>
      <c r="AW335" s="13" t="s">
        <v>36</v>
      </c>
      <c r="AX335" s="13" t="s">
        <v>74</v>
      </c>
      <c r="AY335" s="155" t="s">
        <v>134</v>
      </c>
    </row>
    <row r="336" spans="1:65" s="14" customFormat="1">
      <c r="B336" s="161"/>
      <c r="D336" s="154" t="s">
        <v>146</v>
      </c>
      <c r="E336" s="162" t="s">
        <v>3</v>
      </c>
      <c r="F336" s="163" t="s">
        <v>558</v>
      </c>
      <c r="H336" s="164">
        <v>39</v>
      </c>
      <c r="I336" s="165"/>
      <c r="L336" s="161"/>
      <c r="M336" s="166"/>
      <c r="N336" s="167"/>
      <c r="O336" s="167"/>
      <c r="P336" s="167"/>
      <c r="Q336" s="167"/>
      <c r="R336" s="167"/>
      <c r="S336" s="167"/>
      <c r="T336" s="168"/>
      <c r="AT336" s="162" t="s">
        <v>146</v>
      </c>
      <c r="AU336" s="162" t="s">
        <v>144</v>
      </c>
      <c r="AV336" s="14" t="s">
        <v>84</v>
      </c>
      <c r="AW336" s="14" t="s">
        <v>36</v>
      </c>
      <c r="AX336" s="14" t="s">
        <v>82</v>
      </c>
      <c r="AY336" s="162" t="s">
        <v>134</v>
      </c>
    </row>
    <row r="337" spans="1:65" s="12" customFormat="1" ht="20.85" customHeight="1">
      <c r="B337" s="126"/>
      <c r="D337" s="127" t="s">
        <v>73</v>
      </c>
      <c r="E337" s="137" t="s">
        <v>564</v>
      </c>
      <c r="F337" s="137" t="s">
        <v>565</v>
      </c>
      <c r="I337" s="129"/>
      <c r="J337" s="138">
        <f>BK337</f>
        <v>0</v>
      </c>
      <c r="L337" s="126"/>
      <c r="M337" s="131"/>
      <c r="N337" s="132"/>
      <c r="O337" s="132"/>
      <c r="P337" s="133">
        <f>SUM(P338:P339)</f>
        <v>0</v>
      </c>
      <c r="Q337" s="132"/>
      <c r="R337" s="133">
        <f>SUM(R338:R339)</f>
        <v>4.1999999999999997E-3</v>
      </c>
      <c r="S337" s="132"/>
      <c r="T337" s="134">
        <f>SUM(T338:T339)</f>
        <v>0</v>
      </c>
      <c r="AR337" s="127" t="s">
        <v>82</v>
      </c>
      <c r="AT337" s="135" t="s">
        <v>73</v>
      </c>
      <c r="AU337" s="135" t="s">
        <v>84</v>
      </c>
      <c r="AY337" s="127" t="s">
        <v>134</v>
      </c>
      <c r="BK337" s="136">
        <f>SUM(BK338:BK339)</f>
        <v>0</v>
      </c>
    </row>
    <row r="338" spans="1:65" s="2" customFormat="1" ht="24">
      <c r="A338" s="34"/>
      <c r="B338" s="139"/>
      <c r="C338" s="140" t="s">
        <v>566</v>
      </c>
      <c r="D338" s="140" t="s">
        <v>138</v>
      </c>
      <c r="E338" s="141" t="s">
        <v>567</v>
      </c>
      <c r="F338" s="142" t="s">
        <v>568</v>
      </c>
      <c r="G338" s="143" t="s">
        <v>258</v>
      </c>
      <c r="H338" s="144">
        <v>2</v>
      </c>
      <c r="I338" s="145"/>
      <c r="J338" s="146">
        <f>ROUND(I338*H338,2)</f>
        <v>0</v>
      </c>
      <c r="K338" s="142" t="s">
        <v>142</v>
      </c>
      <c r="L338" s="35"/>
      <c r="M338" s="147" t="s">
        <v>3</v>
      </c>
      <c r="N338" s="148" t="s">
        <v>45</v>
      </c>
      <c r="O338" s="55"/>
      <c r="P338" s="149">
        <f>O338*H338</f>
        <v>0</v>
      </c>
      <c r="Q338" s="149">
        <v>0</v>
      </c>
      <c r="R338" s="149">
        <f>Q338*H338</f>
        <v>0</v>
      </c>
      <c r="S338" s="149">
        <v>0</v>
      </c>
      <c r="T338" s="150">
        <f>S338*H338</f>
        <v>0</v>
      </c>
      <c r="U338" s="34"/>
      <c r="V338" s="34"/>
      <c r="W338" s="34"/>
      <c r="X338" s="34"/>
      <c r="Y338" s="34"/>
      <c r="Z338" s="34"/>
      <c r="AA338" s="34"/>
      <c r="AB338" s="34"/>
      <c r="AC338" s="34"/>
      <c r="AD338" s="34"/>
      <c r="AE338" s="34"/>
      <c r="AR338" s="151" t="s">
        <v>143</v>
      </c>
      <c r="AT338" s="151" t="s">
        <v>138</v>
      </c>
      <c r="AU338" s="151" t="s">
        <v>144</v>
      </c>
      <c r="AY338" s="19" t="s">
        <v>134</v>
      </c>
      <c r="BE338" s="152">
        <f>IF(N338="základní",J338,0)</f>
        <v>0</v>
      </c>
      <c r="BF338" s="152">
        <f>IF(N338="snížená",J338,0)</f>
        <v>0</v>
      </c>
      <c r="BG338" s="152">
        <f>IF(N338="zákl. přenesená",J338,0)</f>
        <v>0</v>
      </c>
      <c r="BH338" s="152">
        <f>IF(N338="sníž. přenesená",J338,0)</f>
        <v>0</v>
      </c>
      <c r="BI338" s="152">
        <f>IF(N338="nulová",J338,0)</f>
        <v>0</v>
      </c>
      <c r="BJ338" s="19" t="s">
        <v>82</v>
      </c>
      <c r="BK338" s="152">
        <f>ROUND(I338*H338,2)</f>
        <v>0</v>
      </c>
      <c r="BL338" s="19" t="s">
        <v>143</v>
      </c>
      <c r="BM338" s="151" t="s">
        <v>569</v>
      </c>
    </row>
    <row r="339" spans="1:65" s="2" customFormat="1" ht="16.5" customHeight="1">
      <c r="A339" s="34"/>
      <c r="B339" s="139"/>
      <c r="C339" s="185" t="s">
        <v>570</v>
      </c>
      <c r="D339" s="185" t="s">
        <v>214</v>
      </c>
      <c r="E339" s="186" t="s">
        <v>571</v>
      </c>
      <c r="F339" s="187" t="s">
        <v>572</v>
      </c>
      <c r="G339" s="188" t="s">
        <v>258</v>
      </c>
      <c r="H339" s="189">
        <v>2</v>
      </c>
      <c r="I339" s="190"/>
      <c r="J339" s="191">
        <f>ROUND(I339*H339,2)</f>
        <v>0</v>
      </c>
      <c r="K339" s="187" t="s">
        <v>3</v>
      </c>
      <c r="L339" s="192"/>
      <c r="M339" s="193" t="s">
        <v>3</v>
      </c>
      <c r="N339" s="194" t="s">
        <v>45</v>
      </c>
      <c r="O339" s="55"/>
      <c r="P339" s="149">
        <f>O339*H339</f>
        <v>0</v>
      </c>
      <c r="Q339" s="149">
        <v>2.0999999999999999E-3</v>
      </c>
      <c r="R339" s="149">
        <f>Q339*H339</f>
        <v>4.1999999999999997E-3</v>
      </c>
      <c r="S339" s="149">
        <v>0</v>
      </c>
      <c r="T339" s="150">
        <f>S339*H339</f>
        <v>0</v>
      </c>
      <c r="U339" s="34"/>
      <c r="V339" s="34"/>
      <c r="W339" s="34"/>
      <c r="X339" s="34"/>
      <c r="Y339" s="34"/>
      <c r="Z339" s="34"/>
      <c r="AA339" s="34"/>
      <c r="AB339" s="34"/>
      <c r="AC339" s="34"/>
      <c r="AD339" s="34"/>
      <c r="AE339" s="34"/>
      <c r="AR339" s="151" t="s">
        <v>187</v>
      </c>
      <c r="AT339" s="151" t="s">
        <v>214</v>
      </c>
      <c r="AU339" s="151" t="s">
        <v>144</v>
      </c>
      <c r="AY339" s="19" t="s">
        <v>134</v>
      </c>
      <c r="BE339" s="152">
        <f>IF(N339="základní",J339,0)</f>
        <v>0</v>
      </c>
      <c r="BF339" s="152">
        <f>IF(N339="snížená",J339,0)</f>
        <v>0</v>
      </c>
      <c r="BG339" s="152">
        <f>IF(N339="zákl. přenesená",J339,0)</f>
        <v>0</v>
      </c>
      <c r="BH339" s="152">
        <f>IF(N339="sníž. přenesená",J339,0)</f>
        <v>0</v>
      </c>
      <c r="BI339" s="152">
        <f>IF(N339="nulová",J339,0)</f>
        <v>0</v>
      </c>
      <c r="BJ339" s="19" t="s">
        <v>82</v>
      </c>
      <c r="BK339" s="152">
        <f>ROUND(I339*H339,2)</f>
        <v>0</v>
      </c>
      <c r="BL339" s="19" t="s">
        <v>143</v>
      </c>
      <c r="BM339" s="151" t="s">
        <v>573</v>
      </c>
    </row>
    <row r="340" spans="1:65" s="12" customFormat="1" ht="20.85" customHeight="1">
      <c r="B340" s="126"/>
      <c r="D340" s="127" t="s">
        <v>73</v>
      </c>
      <c r="E340" s="137" t="s">
        <v>574</v>
      </c>
      <c r="F340" s="137" t="s">
        <v>575</v>
      </c>
      <c r="I340" s="129"/>
      <c r="J340" s="138">
        <f>BK340</f>
        <v>0</v>
      </c>
      <c r="L340" s="126"/>
      <c r="M340" s="131"/>
      <c r="N340" s="132"/>
      <c r="O340" s="132"/>
      <c r="P340" s="133">
        <f>SUM(P341:P343)</f>
        <v>0</v>
      </c>
      <c r="Q340" s="132"/>
      <c r="R340" s="133">
        <f>SUM(R341:R343)</f>
        <v>0</v>
      </c>
      <c r="S340" s="132"/>
      <c r="T340" s="134">
        <f>SUM(T341:T343)</f>
        <v>0</v>
      </c>
      <c r="AR340" s="127" t="s">
        <v>82</v>
      </c>
      <c r="AT340" s="135" t="s">
        <v>73</v>
      </c>
      <c r="AU340" s="135" t="s">
        <v>84</v>
      </c>
      <c r="AY340" s="127" t="s">
        <v>134</v>
      </c>
      <c r="BK340" s="136">
        <f>SUM(BK341:BK343)</f>
        <v>0</v>
      </c>
    </row>
    <row r="341" spans="1:65" s="2" customFormat="1" ht="16.5" customHeight="1">
      <c r="A341" s="34"/>
      <c r="B341" s="139"/>
      <c r="C341" s="140" t="s">
        <v>576</v>
      </c>
      <c r="D341" s="140" t="s">
        <v>138</v>
      </c>
      <c r="E341" s="141" t="s">
        <v>577</v>
      </c>
      <c r="F341" s="142" t="s">
        <v>578</v>
      </c>
      <c r="G341" s="143" t="s">
        <v>184</v>
      </c>
      <c r="H341" s="144">
        <v>168.78100000000001</v>
      </c>
      <c r="I341" s="145"/>
      <c r="J341" s="146">
        <f>ROUND(I341*H341,2)</f>
        <v>0</v>
      </c>
      <c r="K341" s="142" t="s">
        <v>3</v>
      </c>
      <c r="L341" s="35"/>
      <c r="M341" s="147" t="s">
        <v>3</v>
      </c>
      <c r="N341" s="148" t="s">
        <v>45</v>
      </c>
      <c r="O341" s="55"/>
      <c r="P341" s="149">
        <f>O341*H341</f>
        <v>0</v>
      </c>
      <c r="Q341" s="149">
        <v>0</v>
      </c>
      <c r="R341" s="149">
        <f>Q341*H341</f>
        <v>0</v>
      </c>
      <c r="S341" s="149">
        <v>0</v>
      </c>
      <c r="T341" s="150">
        <f>S341*H341</f>
        <v>0</v>
      </c>
      <c r="U341" s="34"/>
      <c r="V341" s="34"/>
      <c r="W341" s="34"/>
      <c r="X341" s="34"/>
      <c r="Y341" s="34"/>
      <c r="Z341" s="34"/>
      <c r="AA341" s="34"/>
      <c r="AB341" s="34"/>
      <c r="AC341" s="34"/>
      <c r="AD341" s="34"/>
      <c r="AE341" s="34"/>
      <c r="AR341" s="151" t="s">
        <v>143</v>
      </c>
      <c r="AT341" s="151" t="s">
        <v>138</v>
      </c>
      <c r="AU341" s="151" t="s">
        <v>144</v>
      </c>
      <c r="AY341" s="19" t="s">
        <v>134</v>
      </c>
      <c r="BE341" s="152">
        <f>IF(N341="základní",J341,0)</f>
        <v>0</v>
      </c>
      <c r="BF341" s="152">
        <f>IF(N341="snížená",J341,0)</f>
        <v>0</v>
      </c>
      <c r="BG341" s="152">
        <f>IF(N341="zákl. přenesená",J341,0)</f>
        <v>0</v>
      </c>
      <c r="BH341" s="152">
        <f>IF(N341="sníž. přenesená",J341,0)</f>
        <v>0</v>
      </c>
      <c r="BI341" s="152">
        <f>IF(N341="nulová",J341,0)</f>
        <v>0</v>
      </c>
      <c r="BJ341" s="19" t="s">
        <v>82</v>
      </c>
      <c r="BK341" s="152">
        <f>ROUND(I341*H341,2)</f>
        <v>0</v>
      </c>
      <c r="BL341" s="19" t="s">
        <v>143</v>
      </c>
      <c r="BM341" s="151" t="s">
        <v>579</v>
      </c>
    </row>
    <row r="342" spans="1:65" s="2" customFormat="1" ht="16.5" customHeight="1">
      <c r="A342" s="34"/>
      <c r="B342" s="139"/>
      <c r="C342" s="140" t="s">
        <v>580</v>
      </c>
      <c r="D342" s="140" t="s">
        <v>138</v>
      </c>
      <c r="E342" s="141" t="s">
        <v>581</v>
      </c>
      <c r="F342" s="142" t="s">
        <v>582</v>
      </c>
      <c r="G342" s="143" t="s">
        <v>184</v>
      </c>
      <c r="H342" s="144">
        <v>168.78100000000001</v>
      </c>
      <c r="I342" s="145"/>
      <c r="J342" s="146">
        <f>ROUND(I342*H342,2)</f>
        <v>0</v>
      </c>
      <c r="K342" s="142" t="s">
        <v>3</v>
      </c>
      <c r="L342" s="35"/>
      <c r="M342" s="147" t="s">
        <v>3</v>
      </c>
      <c r="N342" s="148" t="s">
        <v>45</v>
      </c>
      <c r="O342" s="55"/>
      <c r="P342" s="149">
        <f>O342*H342</f>
        <v>0</v>
      </c>
      <c r="Q342" s="149">
        <v>0</v>
      </c>
      <c r="R342" s="149">
        <f>Q342*H342</f>
        <v>0</v>
      </c>
      <c r="S342" s="149">
        <v>0</v>
      </c>
      <c r="T342" s="150">
        <f>S342*H342</f>
        <v>0</v>
      </c>
      <c r="U342" s="34"/>
      <c r="V342" s="34"/>
      <c r="W342" s="34"/>
      <c r="X342" s="34"/>
      <c r="Y342" s="34"/>
      <c r="Z342" s="34"/>
      <c r="AA342" s="34"/>
      <c r="AB342" s="34"/>
      <c r="AC342" s="34"/>
      <c r="AD342" s="34"/>
      <c r="AE342" s="34"/>
      <c r="AR342" s="151" t="s">
        <v>143</v>
      </c>
      <c r="AT342" s="151" t="s">
        <v>138</v>
      </c>
      <c r="AU342" s="151" t="s">
        <v>144</v>
      </c>
      <c r="AY342" s="19" t="s">
        <v>134</v>
      </c>
      <c r="BE342" s="152">
        <f>IF(N342="základní",J342,0)</f>
        <v>0</v>
      </c>
      <c r="BF342" s="152">
        <f>IF(N342="snížená",J342,0)</f>
        <v>0</v>
      </c>
      <c r="BG342" s="152">
        <f>IF(N342="zákl. přenesená",J342,0)</f>
        <v>0</v>
      </c>
      <c r="BH342" s="152">
        <f>IF(N342="sníž. přenesená",J342,0)</f>
        <v>0</v>
      </c>
      <c r="BI342" s="152">
        <f>IF(N342="nulová",J342,0)</f>
        <v>0</v>
      </c>
      <c r="BJ342" s="19" t="s">
        <v>82</v>
      </c>
      <c r="BK342" s="152">
        <f>ROUND(I342*H342,2)</f>
        <v>0</v>
      </c>
      <c r="BL342" s="19" t="s">
        <v>143</v>
      </c>
      <c r="BM342" s="151" t="s">
        <v>583</v>
      </c>
    </row>
    <row r="343" spans="1:65" s="2" customFormat="1" ht="44.25" customHeight="1">
      <c r="A343" s="34"/>
      <c r="B343" s="139"/>
      <c r="C343" s="140" t="s">
        <v>584</v>
      </c>
      <c r="D343" s="140" t="s">
        <v>138</v>
      </c>
      <c r="E343" s="141" t="s">
        <v>585</v>
      </c>
      <c r="F343" s="142" t="s">
        <v>586</v>
      </c>
      <c r="G343" s="143" t="s">
        <v>184</v>
      </c>
      <c r="H343" s="144">
        <v>2598.623</v>
      </c>
      <c r="I343" s="145"/>
      <c r="J343" s="146">
        <f>ROUND(I343*H343,2)</f>
        <v>0</v>
      </c>
      <c r="K343" s="142" t="s">
        <v>142</v>
      </c>
      <c r="L343" s="35"/>
      <c r="M343" s="199" t="s">
        <v>3</v>
      </c>
      <c r="N343" s="200" t="s">
        <v>45</v>
      </c>
      <c r="O343" s="201"/>
      <c r="P343" s="202">
        <f>O343*H343</f>
        <v>0</v>
      </c>
      <c r="Q343" s="202">
        <v>0</v>
      </c>
      <c r="R343" s="202">
        <f>Q343*H343</f>
        <v>0</v>
      </c>
      <c r="S343" s="202">
        <v>0</v>
      </c>
      <c r="T343" s="203">
        <f>S343*H343</f>
        <v>0</v>
      </c>
      <c r="U343" s="34"/>
      <c r="V343" s="34"/>
      <c r="W343" s="34"/>
      <c r="X343" s="34"/>
      <c r="Y343" s="34"/>
      <c r="Z343" s="34"/>
      <c r="AA343" s="34"/>
      <c r="AB343" s="34"/>
      <c r="AC343" s="34"/>
      <c r="AD343" s="34"/>
      <c r="AE343" s="34"/>
      <c r="AR343" s="151" t="s">
        <v>143</v>
      </c>
      <c r="AT343" s="151" t="s">
        <v>138</v>
      </c>
      <c r="AU343" s="151" t="s">
        <v>144</v>
      </c>
      <c r="AY343" s="19" t="s">
        <v>134</v>
      </c>
      <c r="BE343" s="152">
        <f>IF(N343="základní",J343,0)</f>
        <v>0</v>
      </c>
      <c r="BF343" s="152">
        <f>IF(N343="snížená",J343,0)</f>
        <v>0</v>
      </c>
      <c r="BG343" s="152">
        <f>IF(N343="zákl. přenesená",J343,0)</f>
        <v>0</v>
      </c>
      <c r="BH343" s="152">
        <f>IF(N343="sníž. přenesená",J343,0)</f>
        <v>0</v>
      </c>
      <c r="BI343" s="152">
        <f>IF(N343="nulová",J343,0)</f>
        <v>0</v>
      </c>
      <c r="BJ343" s="19" t="s">
        <v>82</v>
      </c>
      <c r="BK343" s="152">
        <f>ROUND(I343*H343,2)</f>
        <v>0</v>
      </c>
      <c r="BL343" s="19" t="s">
        <v>143</v>
      </c>
      <c r="BM343" s="151" t="s">
        <v>587</v>
      </c>
    </row>
    <row r="344" spans="1:65" s="2" customFormat="1" ht="6.95" customHeight="1">
      <c r="A344" s="34"/>
      <c r="B344" s="44"/>
      <c r="C344" s="45"/>
      <c r="D344" s="45"/>
      <c r="E344" s="45"/>
      <c r="F344" s="45"/>
      <c r="G344" s="45"/>
      <c r="H344" s="45"/>
      <c r="I344" s="45"/>
      <c r="J344" s="45"/>
      <c r="K344" s="45"/>
      <c r="L344" s="35"/>
      <c r="M344" s="34"/>
      <c r="O344" s="34"/>
      <c r="P344" s="34"/>
      <c r="Q344" s="34"/>
      <c r="R344" s="34"/>
      <c r="S344" s="34"/>
      <c r="T344" s="34"/>
      <c r="U344" s="34"/>
      <c r="V344" s="34"/>
      <c r="W344" s="34"/>
      <c r="X344" s="34"/>
      <c r="Y344" s="34"/>
      <c r="Z344" s="34"/>
      <c r="AA344" s="34"/>
      <c r="AB344" s="34"/>
      <c r="AC344" s="34"/>
      <c r="AD344" s="34"/>
      <c r="AE344" s="34"/>
    </row>
  </sheetData>
  <autoFilter ref="C101:K343" xr:uid="{00000000-0009-0000-0000-000001000000}"/>
  <mergeCells count="9">
    <mergeCell ref="E50:H50"/>
    <mergeCell ref="E92:H92"/>
    <mergeCell ref="E94:H9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88</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588</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ROUND(J82,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ROUND((SUM(BE82:BE107)),  2)</f>
        <v>0</v>
      </c>
      <c r="G33" s="34"/>
      <c r="H33" s="34"/>
      <c r="I33" s="98">
        <v>0.21</v>
      </c>
      <c r="J33" s="97">
        <f>ROUND(((SUM(BE82:BE107))*I33),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ROUND((SUM(BF82:BF107)),  2)</f>
        <v>0</v>
      </c>
      <c r="G34" s="34"/>
      <c r="H34" s="34"/>
      <c r="I34" s="98">
        <v>0.15</v>
      </c>
      <c r="J34" s="97">
        <f>ROUND(((SUM(BF82:BF107))*I34),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ROUND((SUM(BG82:BG107)),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ROUND((SUM(BH82:BH107)),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ROUND((SUM(BI82:BI107)),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VoN - Vedlejší a ostatní náklady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J82</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589</v>
      </c>
      <c r="E60" s="110"/>
      <c r="F60" s="110"/>
      <c r="G60" s="110"/>
      <c r="H60" s="110"/>
      <c r="I60" s="110"/>
      <c r="J60" s="111">
        <f>J83</f>
        <v>0</v>
      </c>
      <c r="L60" s="108"/>
    </row>
    <row r="61" spans="1:47" s="10" customFormat="1" ht="19.899999999999999" customHeight="1">
      <c r="B61" s="112"/>
      <c r="D61" s="113" t="s">
        <v>590</v>
      </c>
      <c r="E61" s="114"/>
      <c r="F61" s="114"/>
      <c r="G61" s="114"/>
      <c r="H61" s="114"/>
      <c r="I61" s="114"/>
      <c r="J61" s="115">
        <f>J84</f>
        <v>0</v>
      </c>
      <c r="L61" s="112"/>
    </row>
    <row r="62" spans="1:47" s="10" customFormat="1" ht="19.899999999999999" customHeight="1">
      <c r="B62" s="112"/>
      <c r="D62" s="113" t="s">
        <v>591</v>
      </c>
      <c r="E62" s="114"/>
      <c r="F62" s="114"/>
      <c r="G62" s="114"/>
      <c r="H62" s="114"/>
      <c r="I62" s="114"/>
      <c r="J62" s="115">
        <f>J102</f>
        <v>0</v>
      </c>
      <c r="L62" s="112"/>
    </row>
    <row r="63" spans="1:47" s="2" customFormat="1" ht="21.75" customHeight="1">
      <c r="A63" s="34"/>
      <c r="B63" s="35"/>
      <c r="C63" s="34"/>
      <c r="D63" s="34"/>
      <c r="E63" s="34"/>
      <c r="F63" s="34"/>
      <c r="G63" s="34"/>
      <c r="H63" s="34"/>
      <c r="I63" s="34"/>
      <c r="J63" s="34"/>
      <c r="K63" s="34"/>
      <c r="L63" s="91"/>
      <c r="S63" s="34"/>
      <c r="T63" s="34"/>
      <c r="U63" s="34"/>
      <c r="V63" s="34"/>
      <c r="W63" s="34"/>
      <c r="X63" s="34"/>
      <c r="Y63" s="34"/>
      <c r="Z63" s="34"/>
      <c r="AA63" s="34"/>
      <c r="AB63" s="34"/>
      <c r="AC63" s="34"/>
      <c r="AD63" s="34"/>
      <c r="AE63" s="34"/>
    </row>
    <row r="64" spans="1:47" s="2" customFormat="1" ht="6.95" customHeight="1">
      <c r="A64" s="34"/>
      <c r="B64" s="44"/>
      <c r="C64" s="45"/>
      <c r="D64" s="45"/>
      <c r="E64" s="45"/>
      <c r="F64" s="45"/>
      <c r="G64" s="45"/>
      <c r="H64" s="45"/>
      <c r="I64" s="45"/>
      <c r="J64" s="45"/>
      <c r="K64" s="45"/>
      <c r="L64" s="91"/>
      <c r="S64" s="34"/>
      <c r="T64" s="34"/>
      <c r="U64" s="34"/>
      <c r="V64" s="34"/>
      <c r="W64" s="34"/>
      <c r="X64" s="34"/>
      <c r="Y64" s="34"/>
      <c r="Z64" s="34"/>
      <c r="AA64" s="34"/>
      <c r="AB64" s="34"/>
      <c r="AC64" s="34"/>
      <c r="AD64" s="34"/>
      <c r="AE64" s="34"/>
    </row>
    <row r="68" spans="1:31" s="2" customFormat="1" ht="6.95" customHeight="1">
      <c r="A68" s="34"/>
      <c r="B68" s="46"/>
      <c r="C68" s="47"/>
      <c r="D68" s="47"/>
      <c r="E68" s="47"/>
      <c r="F68" s="47"/>
      <c r="G68" s="47"/>
      <c r="H68" s="47"/>
      <c r="I68" s="47"/>
      <c r="J68" s="47"/>
      <c r="K68" s="47"/>
      <c r="L68" s="91"/>
      <c r="S68" s="34"/>
      <c r="T68" s="34"/>
      <c r="U68" s="34"/>
      <c r="V68" s="34"/>
      <c r="W68" s="34"/>
      <c r="X68" s="34"/>
      <c r="Y68" s="34"/>
      <c r="Z68" s="34"/>
      <c r="AA68" s="34"/>
      <c r="AB68" s="34"/>
      <c r="AC68" s="34"/>
      <c r="AD68" s="34"/>
      <c r="AE68" s="34"/>
    </row>
    <row r="69" spans="1:31" s="2" customFormat="1" ht="24.95" customHeight="1">
      <c r="A69" s="34"/>
      <c r="B69" s="35"/>
      <c r="C69" s="23" t="s">
        <v>119</v>
      </c>
      <c r="D69" s="34"/>
      <c r="E69" s="34"/>
      <c r="F69" s="34"/>
      <c r="G69" s="34"/>
      <c r="H69" s="34"/>
      <c r="I69" s="34"/>
      <c r="J69" s="34"/>
      <c r="K69" s="34"/>
      <c r="L69" s="91"/>
      <c r="S69" s="34"/>
      <c r="T69" s="34"/>
      <c r="U69" s="34"/>
      <c r="V69" s="34"/>
      <c r="W69" s="34"/>
      <c r="X69" s="34"/>
      <c r="Y69" s="34"/>
      <c r="Z69" s="34"/>
      <c r="AA69" s="34"/>
      <c r="AB69" s="34"/>
      <c r="AC69" s="34"/>
      <c r="AD69" s="34"/>
      <c r="AE69" s="34"/>
    </row>
    <row r="70" spans="1:31" s="2" customFormat="1" ht="6.95" customHeight="1">
      <c r="A70" s="34"/>
      <c r="B70" s="35"/>
      <c r="C70" s="34"/>
      <c r="D70" s="34"/>
      <c r="E70" s="34"/>
      <c r="F70" s="34"/>
      <c r="G70" s="34"/>
      <c r="H70" s="34"/>
      <c r="I70" s="34"/>
      <c r="J70" s="34"/>
      <c r="K70" s="34"/>
      <c r="L70" s="91"/>
      <c r="S70" s="34"/>
      <c r="T70" s="34"/>
      <c r="U70" s="34"/>
      <c r="V70" s="34"/>
      <c r="W70" s="34"/>
      <c r="X70" s="34"/>
      <c r="Y70" s="34"/>
      <c r="Z70" s="34"/>
      <c r="AA70" s="34"/>
      <c r="AB70" s="34"/>
      <c r="AC70" s="34"/>
      <c r="AD70" s="34"/>
      <c r="AE70" s="34"/>
    </row>
    <row r="71" spans="1:31" s="2" customFormat="1" ht="12" customHeight="1">
      <c r="A71" s="34"/>
      <c r="B71" s="35"/>
      <c r="C71" s="29" t="s">
        <v>17</v>
      </c>
      <c r="D71" s="34"/>
      <c r="E71" s="34"/>
      <c r="F71" s="34"/>
      <c r="G71" s="34"/>
      <c r="H71" s="34"/>
      <c r="I71" s="34"/>
      <c r="J71" s="34"/>
      <c r="K71" s="34"/>
      <c r="L71" s="91"/>
      <c r="S71" s="34"/>
      <c r="T71" s="34"/>
      <c r="U71" s="34"/>
      <c r="V71" s="34"/>
      <c r="W71" s="34"/>
      <c r="X71" s="34"/>
      <c r="Y71" s="34"/>
      <c r="Z71" s="34"/>
      <c r="AA71" s="34"/>
      <c r="AB71" s="34"/>
      <c r="AC71" s="34"/>
      <c r="AD71" s="34"/>
      <c r="AE71" s="34"/>
    </row>
    <row r="72" spans="1:31" s="2" customFormat="1" ht="26.25" customHeight="1">
      <c r="A72" s="34"/>
      <c r="B72" s="35"/>
      <c r="C72" s="34"/>
      <c r="D72" s="34"/>
      <c r="E72" s="324" t="str">
        <f>E7</f>
        <v>Projekty na realizaci plánu společných zařízení navržených v rámci KoPÚ Seletice, KoPÚ Sovenice, KoPÚ Doubravany</v>
      </c>
      <c r="F72" s="325"/>
      <c r="G72" s="325"/>
      <c r="H72" s="325"/>
      <c r="I72" s="34"/>
      <c r="J72" s="34"/>
      <c r="K72" s="34"/>
      <c r="L72" s="91"/>
      <c r="S72" s="34"/>
      <c r="T72" s="34"/>
      <c r="U72" s="34"/>
      <c r="V72" s="34"/>
      <c r="W72" s="34"/>
      <c r="X72" s="34"/>
      <c r="Y72" s="34"/>
      <c r="Z72" s="34"/>
      <c r="AA72" s="34"/>
      <c r="AB72" s="34"/>
      <c r="AC72" s="34"/>
      <c r="AD72" s="34"/>
      <c r="AE72" s="34"/>
    </row>
    <row r="73" spans="1:31" s="2" customFormat="1" ht="12" customHeight="1">
      <c r="A73" s="34"/>
      <c r="B73" s="35"/>
      <c r="C73" s="29" t="s">
        <v>90</v>
      </c>
      <c r="D73" s="34"/>
      <c r="E73" s="34"/>
      <c r="F73" s="34"/>
      <c r="G73" s="34"/>
      <c r="H73" s="34"/>
      <c r="I73" s="34"/>
      <c r="J73" s="34"/>
      <c r="K73" s="34"/>
      <c r="L73" s="91"/>
      <c r="S73" s="34"/>
      <c r="T73" s="34"/>
      <c r="U73" s="34"/>
      <c r="V73" s="34"/>
      <c r="W73" s="34"/>
      <c r="X73" s="34"/>
      <c r="Y73" s="34"/>
      <c r="Z73" s="34"/>
      <c r="AA73" s="34"/>
      <c r="AB73" s="34"/>
      <c r="AC73" s="34"/>
      <c r="AD73" s="34"/>
      <c r="AE73" s="34"/>
    </row>
    <row r="74" spans="1:31" s="2" customFormat="1" ht="16.5" customHeight="1">
      <c r="A74" s="34"/>
      <c r="B74" s="35"/>
      <c r="C74" s="34"/>
      <c r="D74" s="34"/>
      <c r="E74" s="296" t="str">
        <f>E9</f>
        <v>VoN - Vedlejší a ostatní náklady</v>
      </c>
      <c r="F74" s="323"/>
      <c r="G74" s="323"/>
      <c r="H74" s="323"/>
      <c r="I74" s="34"/>
      <c r="J74" s="34"/>
      <c r="K74" s="34"/>
      <c r="L74" s="91"/>
      <c r="S74" s="34"/>
      <c r="T74" s="34"/>
      <c r="U74" s="34"/>
      <c r="V74" s="34"/>
      <c r="W74" s="34"/>
      <c r="X74" s="34"/>
      <c r="Y74" s="34"/>
      <c r="Z74" s="34"/>
      <c r="AA74" s="34"/>
      <c r="AB74" s="34"/>
      <c r="AC74" s="34"/>
      <c r="AD74" s="34"/>
      <c r="AE74" s="34"/>
    </row>
    <row r="75" spans="1:31" s="2" customFormat="1" ht="6.95" customHeight="1">
      <c r="A75" s="34"/>
      <c r="B75" s="35"/>
      <c r="C75" s="34"/>
      <c r="D75" s="34"/>
      <c r="E75" s="34"/>
      <c r="F75" s="34"/>
      <c r="G75" s="34"/>
      <c r="H75" s="34"/>
      <c r="I75" s="34"/>
      <c r="J75" s="34"/>
      <c r="K75" s="34"/>
      <c r="L75" s="91"/>
      <c r="S75" s="34"/>
      <c r="T75" s="34"/>
      <c r="U75" s="34"/>
      <c r="V75" s="34"/>
      <c r="W75" s="34"/>
      <c r="X75" s="34"/>
      <c r="Y75" s="34"/>
      <c r="Z75" s="34"/>
      <c r="AA75" s="34"/>
      <c r="AB75" s="34"/>
      <c r="AC75" s="34"/>
      <c r="AD75" s="34"/>
      <c r="AE75" s="34"/>
    </row>
    <row r="76" spans="1:31" s="2" customFormat="1" ht="12" customHeight="1">
      <c r="A76" s="34"/>
      <c r="B76" s="35"/>
      <c r="C76" s="29" t="s">
        <v>21</v>
      </c>
      <c r="D76" s="34"/>
      <c r="E76" s="34"/>
      <c r="F76" s="27" t="str">
        <f>F12</f>
        <v>Doubravany</v>
      </c>
      <c r="G76" s="34"/>
      <c r="H76" s="34"/>
      <c r="I76" s="29" t="s">
        <v>23</v>
      </c>
      <c r="J76" s="52" t="str">
        <f>IF(J12="","",J12)</f>
        <v>31. 5. 2021</v>
      </c>
      <c r="K76" s="34"/>
      <c r="L76" s="91"/>
      <c r="S76" s="34"/>
      <c r="T76" s="34"/>
      <c r="U76" s="34"/>
      <c r="V76" s="34"/>
      <c r="W76" s="34"/>
      <c r="X76" s="34"/>
      <c r="Y76" s="34"/>
      <c r="Z76" s="34"/>
      <c r="AA76" s="34"/>
      <c r="AB76" s="34"/>
      <c r="AC76" s="34"/>
      <c r="AD76" s="34"/>
      <c r="AE76" s="34"/>
    </row>
    <row r="77" spans="1:31" s="2" customFormat="1" ht="6.95" customHeight="1">
      <c r="A77" s="34"/>
      <c r="B77" s="35"/>
      <c r="C77" s="34"/>
      <c r="D77" s="34"/>
      <c r="E77" s="34"/>
      <c r="F77" s="34"/>
      <c r="G77" s="34"/>
      <c r="H77" s="34"/>
      <c r="I77" s="34"/>
      <c r="J77" s="34"/>
      <c r="K77" s="34"/>
      <c r="L77" s="91"/>
      <c r="S77" s="34"/>
      <c r="T77" s="34"/>
      <c r="U77" s="34"/>
      <c r="V77" s="34"/>
      <c r="W77" s="34"/>
      <c r="X77" s="34"/>
      <c r="Y77" s="34"/>
      <c r="Z77" s="34"/>
      <c r="AA77" s="34"/>
      <c r="AB77" s="34"/>
      <c r="AC77" s="34"/>
      <c r="AD77" s="34"/>
      <c r="AE77" s="34"/>
    </row>
    <row r="78" spans="1:31" s="2" customFormat="1" ht="15.2" customHeight="1">
      <c r="A78" s="34"/>
      <c r="B78" s="35"/>
      <c r="C78" s="29" t="s">
        <v>25</v>
      </c>
      <c r="D78" s="34"/>
      <c r="E78" s="34"/>
      <c r="F78" s="27" t="str">
        <f>E15</f>
        <v>Státní pozemkový úřad, pobočka Nymburk</v>
      </c>
      <c r="G78" s="34"/>
      <c r="H78" s="34"/>
      <c r="I78" s="29" t="s">
        <v>32</v>
      </c>
      <c r="J78" s="32" t="str">
        <f>E21</f>
        <v>CR Project s.r.o.</v>
      </c>
      <c r="K78" s="34"/>
      <c r="L78" s="91"/>
      <c r="S78" s="34"/>
      <c r="T78" s="34"/>
      <c r="U78" s="34"/>
      <c r="V78" s="34"/>
      <c r="W78" s="34"/>
      <c r="X78" s="34"/>
      <c r="Y78" s="34"/>
      <c r="Z78" s="34"/>
      <c r="AA78" s="34"/>
      <c r="AB78" s="34"/>
      <c r="AC78" s="34"/>
      <c r="AD78" s="34"/>
      <c r="AE78" s="34"/>
    </row>
    <row r="79" spans="1:31" s="2" customFormat="1" ht="15.2" customHeight="1">
      <c r="A79" s="34"/>
      <c r="B79" s="35"/>
      <c r="C79" s="29" t="s">
        <v>30</v>
      </c>
      <c r="D79" s="34"/>
      <c r="E79" s="34"/>
      <c r="F79" s="27" t="str">
        <f>IF(E18="","",E18)</f>
        <v>Vyplň údaj</v>
      </c>
      <c r="G79" s="34"/>
      <c r="H79" s="34"/>
      <c r="I79" s="29" t="s">
        <v>37</v>
      </c>
      <c r="J79" s="32">
        <f>E24</f>
        <v>0</v>
      </c>
      <c r="K79" s="34"/>
      <c r="L79" s="91"/>
      <c r="S79" s="34"/>
      <c r="T79" s="34"/>
      <c r="U79" s="34"/>
      <c r="V79" s="34"/>
      <c r="W79" s="34"/>
      <c r="X79" s="34"/>
      <c r="Y79" s="34"/>
      <c r="Z79" s="34"/>
      <c r="AA79" s="34"/>
      <c r="AB79" s="34"/>
      <c r="AC79" s="34"/>
      <c r="AD79" s="34"/>
      <c r="AE79" s="34"/>
    </row>
    <row r="80" spans="1:31" s="2" customFormat="1" ht="10.35" customHeight="1">
      <c r="A80" s="34"/>
      <c r="B80" s="35"/>
      <c r="C80" s="34"/>
      <c r="D80" s="34"/>
      <c r="E80" s="34"/>
      <c r="F80" s="34"/>
      <c r="G80" s="34"/>
      <c r="H80" s="34"/>
      <c r="I80" s="34"/>
      <c r="J80" s="34"/>
      <c r="K80" s="34"/>
      <c r="L80" s="91"/>
      <c r="S80" s="34"/>
      <c r="T80" s="34"/>
      <c r="U80" s="34"/>
      <c r="V80" s="34"/>
      <c r="W80" s="34"/>
      <c r="X80" s="34"/>
      <c r="Y80" s="34"/>
      <c r="Z80" s="34"/>
      <c r="AA80" s="34"/>
      <c r="AB80" s="34"/>
      <c r="AC80" s="34"/>
      <c r="AD80" s="34"/>
      <c r="AE80" s="34"/>
    </row>
    <row r="81" spans="1:65" s="11" customFormat="1" ht="29.25" customHeight="1">
      <c r="A81" s="116"/>
      <c r="B81" s="117"/>
      <c r="C81" s="118" t="s">
        <v>120</v>
      </c>
      <c r="D81" s="119" t="s">
        <v>59</v>
      </c>
      <c r="E81" s="119" t="s">
        <v>55</v>
      </c>
      <c r="F81" s="119" t="s">
        <v>56</v>
      </c>
      <c r="G81" s="119" t="s">
        <v>121</v>
      </c>
      <c r="H81" s="119" t="s">
        <v>122</v>
      </c>
      <c r="I81" s="119" t="s">
        <v>123</v>
      </c>
      <c r="J81" s="119" t="s">
        <v>94</v>
      </c>
      <c r="K81" s="120" t="s">
        <v>124</v>
      </c>
      <c r="L81" s="121"/>
      <c r="M81" s="59" t="s">
        <v>3</v>
      </c>
      <c r="N81" s="60" t="s">
        <v>44</v>
      </c>
      <c r="O81" s="60" t="s">
        <v>125</v>
      </c>
      <c r="P81" s="60" t="s">
        <v>126</v>
      </c>
      <c r="Q81" s="60" t="s">
        <v>127</v>
      </c>
      <c r="R81" s="60" t="s">
        <v>128</v>
      </c>
      <c r="S81" s="60" t="s">
        <v>129</v>
      </c>
      <c r="T81" s="61" t="s">
        <v>130</v>
      </c>
      <c r="U81" s="116"/>
      <c r="V81" s="116"/>
      <c r="W81" s="116"/>
      <c r="X81" s="116"/>
      <c r="Y81" s="116"/>
      <c r="Z81" s="116"/>
      <c r="AA81" s="116"/>
      <c r="AB81" s="116"/>
      <c r="AC81" s="116"/>
      <c r="AD81" s="116"/>
      <c r="AE81" s="116"/>
    </row>
    <row r="82" spans="1:65" s="2" customFormat="1" ht="22.9" customHeight="1">
      <c r="A82" s="34"/>
      <c r="B82" s="35"/>
      <c r="C82" s="66" t="s">
        <v>131</v>
      </c>
      <c r="D82" s="34"/>
      <c r="E82" s="34"/>
      <c r="F82" s="34"/>
      <c r="G82" s="34"/>
      <c r="H82" s="34"/>
      <c r="I82" s="34"/>
      <c r="J82" s="122">
        <f>BK82</f>
        <v>0</v>
      </c>
      <c r="K82" s="34"/>
      <c r="L82" s="35"/>
      <c r="M82" s="62"/>
      <c r="N82" s="53"/>
      <c r="O82" s="63"/>
      <c r="P82" s="123">
        <f>P83</f>
        <v>0</v>
      </c>
      <c r="Q82" s="63"/>
      <c r="R82" s="123">
        <f>R83</f>
        <v>0</v>
      </c>
      <c r="S82" s="63"/>
      <c r="T82" s="124">
        <f>T83</f>
        <v>0</v>
      </c>
      <c r="U82" s="34"/>
      <c r="V82" s="34"/>
      <c r="W82" s="34"/>
      <c r="X82" s="34"/>
      <c r="Y82" s="34"/>
      <c r="Z82" s="34"/>
      <c r="AA82" s="34"/>
      <c r="AB82" s="34"/>
      <c r="AC82" s="34"/>
      <c r="AD82" s="34"/>
      <c r="AE82" s="34"/>
      <c r="AT82" s="19" t="s">
        <v>73</v>
      </c>
      <c r="AU82" s="19" t="s">
        <v>95</v>
      </c>
      <c r="BK82" s="125">
        <f>BK83</f>
        <v>0</v>
      </c>
    </row>
    <row r="83" spans="1:65" s="12" customFormat="1" ht="25.9" customHeight="1">
      <c r="B83" s="126"/>
      <c r="D83" s="127" t="s">
        <v>73</v>
      </c>
      <c r="E83" s="128" t="s">
        <v>592</v>
      </c>
      <c r="F83" s="128" t="s">
        <v>593</v>
      </c>
      <c r="I83" s="129"/>
      <c r="J83" s="130">
        <f>BK83</f>
        <v>0</v>
      </c>
      <c r="L83" s="126"/>
      <c r="M83" s="131"/>
      <c r="N83" s="132"/>
      <c r="O83" s="132"/>
      <c r="P83" s="133">
        <f>P84+P102</f>
        <v>0</v>
      </c>
      <c r="Q83" s="132"/>
      <c r="R83" s="133">
        <f>R84+R102</f>
        <v>0</v>
      </c>
      <c r="S83" s="132"/>
      <c r="T83" s="134">
        <f>T84+T102</f>
        <v>0</v>
      </c>
      <c r="AR83" s="127" t="s">
        <v>143</v>
      </c>
      <c r="AT83" s="135" t="s">
        <v>73</v>
      </c>
      <c r="AU83" s="135" t="s">
        <v>74</v>
      </c>
      <c r="AY83" s="127" t="s">
        <v>134</v>
      </c>
      <c r="BK83" s="136">
        <f>BK84+BK102</f>
        <v>0</v>
      </c>
    </row>
    <row r="84" spans="1:65" s="12" customFormat="1" ht="22.9" customHeight="1">
      <c r="B84" s="126"/>
      <c r="D84" s="127" t="s">
        <v>73</v>
      </c>
      <c r="E84" s="137" t="s">
        <v>594</v>
      </c>
      <c r="F84" s="137" t="s">
        <v>595</v>
      </c>
      <c r="I84" s="129"/>
      <c r="J84" s="138">
        <f>BK84</f>
        <v>0</v>
      </c>
      <c r="L84" s="126"/>
      <c r="M84" s="131"/>
      <c r="N84" s="132"/>
      <c r="O84" s="132"/>
      <c r="P84" s="133">
        <f>SUM(P85:P101)</f>
        <v>0</v>
      </c>
      <c r="Q84" s="132"/>
      <c r="R84" s="133">
        <f>SUM(R85:R101)</f>
        <v>0</v>
      </c>
      <c r="S84" s="132"/>
      <c r="T84" s="134">
        <f>SUM(T85:T101)</f>
        <v>0</v>
      </c>
      <c r="AR84" s="127" t="s">
        <v>143</v>
      </c>
      <c r="AT84" s="135" t="s">
        <v>73</v>
      </c>
      <c r="AU84" s="135" t="s">
        <v>82</v>
      </c>
      <c r="AY84" s="127" t="s">
        <v>134</v>
      </c>
      <c r="BK84" s="136">
        <f>SUM(BK85:BK101)</f>
        <v>0</v>
      </c>
    </row>
    <row r="85" spans="1:65" s="2" customFormat="1" ht="24">
      <c r="A85" s="34"/>
      <c r="B85" s="139"/>
      <c r="C85" s="140" t="s">
        <v>82</v>
      </c>
      <c r="D85" s="140" t="s">
        <v>138</v>
      </c>
      <c r="E85" s="141" t="s">
        <v>596</v>
      </c>
      <c r="F85" s="142" t="s">
        <v>597</v>
      </c>
      <c r="G85" s="143" t="s">
        <v>598</v>
      </c>
      <c r="H85" s="144">
        <v>1</v>
      </c>
      <c r="I85" s="145"/>
      <c r="J85" s="146">
        <f t="shared" ref="J85:J101" si="0">ROUND(I85*H85,2)</f>
        <v>0</v>
      </c>
      <c r="K85" s="142" t="s">
        <v>3</v>
      </c>
      <c r="L85" s="35"/>
      <c r="M85" s="147" t="s">
        <v>3</v>
      </c>
      <c r="N85" s="148" t="s">
        <v>45</v>
      </c>
      <c r="O85" s="55"/>
      <c r="P85" s="149">
        <f t="shared" ref="P85:P101" si="1">O85*H85</f>
        <v>0</v>
      </c>
      <c r="Q85" s="149">
        <v>0</v>
      </c>
      <c r="R85" s="149">
        <f t="shared" ref="R85:R101" si="2">Q85*H85</f>
        <v>0</v>
      </c>
      <c r="S85" s="149">
        <v>0</v>
      </c>
      <c r="T85" s="150">
        <f t="shared" ref="T85:T101" si="3">S85*H85</f>
        <v>0</v>
      </c>
      <c r="U85" s="34"/>
      <c r="V85" s="34"/>
      <c r="W85" s="34"/>
      <c r="X85" s="34"/>
      <c r="Y85" s="34"/>
      <c r="Z85" s="34"/>
      <c r="AA85" s="34"/>
      <c r="AB85" s="34"/>
      <c r="AC85" s="34"/>
      <c r="AD85" s="34"/>
      <c r="AE85" s="34"/>
      <c r="AR85" s="151" t="s">
        <v>599</v>
      </c>
      <c r="AT85" s="151" t="s">
        <v>138</v>
      </c>
      <c r="AU85" s="151" t="s">
        <v>84</v>
      </c>
      <c r="AY85" s="19" t="s">
        <v>134</v>
      </c>
      <c r="BE85" s="152">
        <f t="shared" ref="BE85:BE101" si="4">IF(N85="základní",J85,0)</f>
        <v>0</v>
      </c>
      <c r="BF85" s="152">
        <f t="shared" ref="BF85:BF101" si="5">IF(N85="snížená",J85,0)</f>
        <v>0</v>
      </c>
      <c r="BG85" s="152">
        <f t="shared" ref="BG85:BG101" si="6">IF(N85="zákl. přenesená",J85,0)</f>
        <v>0</v>
      </c>
      <c r="BH85" s="152">
        <f t="shared" ref="BH85:BH101" si="7">IF(N85="sníž. přenesená",J85,0)</f>
        <v>0</v>
      </c>
      <c r="BI85" s="152">
        <f t="shared" ref="BI85:BI101" si="8">IF(N85="nulová",J85,0)</f>
        <v>0</v>
      </c>
      <c r="BJ85" s="19" t="s">
        <v>82</v>
      </c>
      <c r="BK85" s="152">
        <f t="shared" ref="BK85:BK101" si="9">ROUND(I85*H85,2)</f>
        <v>0</v>
      </c>
      <c r="BL85" s="19" t="s">
        <v>599</v>
      </c>
      <c r="BM85" s="151" t="s">
        <v>600</v>
      </c>
    </row>
    <row r="86" spans="1:65" s="2" customFormat="1" ht="16.5" customHeight="1">
      <c r="A86" s="34"/>
      <c r="B86" s="139"/>
      <c r="C86" s="140" t="s">
        <v>84</v>
      </c>
      <c r="D86" s="140" t="s">
        <v>138</v>
      </c>
      <c r="E86" s="141" t="s">
        <v>601</v>
      </c>
      <c r="F86" s="142" t="s">
        <v>602</v>
      </c>
      <c r="G86" s="143" t="s">
        <v>598</v>
      </c>
      <c r="H86" s="144">
        <v>1</v>
      </c>
      <c r="I86" s="145"/>
      <c r="J86" s="146">
        <f t="shared" si="0"/>
        <v>0</v>
      </c>
      <c r="K86" s="142" t="s">
        <v>3</v>
      </c>
      <c r="L86" s="35"/>
      <c r="M86" s="147" t="s">
        <v>3</v>
      </c>
      <c r="N86" s="148" t="s">
        <v>45</v>
      </c>
      <c r="O86" s="55"/>
      <c r="P86" s="149">
        <f t="shared" si="1"/>
        <v>0</v>
      </c>
      <c r="Q86" s="149">
        <v>0</v>
      </c>
      <c r="R86" s="149">
        <f t="shared" si="2"/>
        <v>0</v>
      </c>
      <c r="S86" s="149">
        <v>0</v>
      </c>
      <c r="T86" s="150">
        <f t="shared" si="3"/>
        <v>0</v>
      </c>
      <c r="U86" s="34"/>
      <c r="V86" s="34"/>
      <c r="W86" s="34"/>
      <c r="X86" s="34"/>
      <c r="Y86" s="34"/>
      <c r="Z86" s="34"/>
      <c r="AA86" s="34"/>
      <c r="AB86" s="34"/>
      <c r="AC86" s="34"/>
      <c r="AD86" s="34"/>
      <c r="AE86" s="34"/>
      <c r="AR86" s="151" t="s">
        <v>599</v>
      </c>
      <c r="AT86" s="151" t="s">
        <v>138</v>
      </c>
      <c r="AU86" s="151" t="s">
        <v>84</v>
      </c>
      <c r="AY86" s="19" t="s">
        <v>134</v>
      </c>
      <c r="BE86" s="152">
        <f t="shared" si="4"/>
        <v>0</v>
      </c>
      <c r="BF86" s="152">
        <f t="shared" si="5"/>
        <v>0</v>
      </c>
      <c r="BG86" s="152">
        <f t="shared" si="6"/>
        <v>0</v>
      </c>
      <c r="BH86" s="152">
        <f t="shared" si="7"/>
        <v>0</v>
      </c>
      <c r="BI86" s="152">
        <f t="shared" si="8"/>
        <v>0</v>
      </c>
      <c r="BJ86" s="19" t="s">
        <v>82</v>
      </c>
      <c r="BK86" s="152">
        <f t="shared" si="9"/>
        <v>0</v>
      </c>
      <c r="BL86" s="19" t="s">
        <v>599</v>
      </c>
      <c r="BM86" s="151" t="s">
        <v>603</v>
      </c>
    </row>
    <row r="87" spans="1:65" s="2" customFormat="1" ht="16.5" customHeight="1">
      <c r="A87" s="34"/>
      <c r="B87" s="139"/>
      <c r="C87" s="140" t="s">
        <v>144</v>
      </c>
      <c r="D87" s="140" t="s">
        <v>138</v>
      </c>
      <c r="E87" s="141" t="s">
        <v>604</v>
      </c>
      <c r="F87" s="142" t="s">
        <v>605</v>
      </c>
      <c r="G87" s="143" t="s">
        <v>598</v>
      </c>
      <c r="H87" s="144">
        <v>1</v>
      </c>
      <c r="I87" s="145"/>
      <c r="J87" s="146">
        <f t="shared" si="0"/>
        <v>0</v>
      </c>
      <c r="K87" s="142" t="s">
        <v>3</v>
      </c>
      <c r="L87" s="35"/>
      <c r="M87" s="147" t="s">
        <v>3</v>
      </c>
      <c r="N87" s="148" t="s">
        <v>45</v>
      </c>
      <c r="O87" s="55"/>
      <c r="P87" s="149">
        <f t="shared" si="1"/>
        <v>0</v>
      </c>
      <c r="Q87" s="149">
        <v>0</v>
      </c>
      <c r="R87" s="149">
        <f t="shared" si="2"/>
        <v>0</v>
      </c>
      <c r="S87" s="149">
        <v>0</v>
      </c>
      <c r="T87" s="150">
        <f t="shared" si="3"/>
        <v>0</v>
      </c>
      <c r="U87" s="34"/>
      <c r="V87" s="34"/>
      <c r="W87" s="34"/>
      <c r="X87" s="34"/>
      <c r="Y87" s="34"/>
      <c r="Z87" s="34"/>
      <c r="AA87" s="34"/>
      <c r="AB87" s="34"/>
      <c r="AC87" s="34"/>
      <c r="AD87" s="34"/>
      <c r="AE87" s="34"/>
      <c r="AR87" s="151" t="s">
        <v>599</v>
      </c>
      <c r="AT87" s="151" t="s">
        <v>138</v>
      </c>
      <c r="AU87" s="151" t="s">
        <v>84</v>
      </c>
      <c r="AY87" s="19" t="s">
        <v>134</v>
      </c>
      <c r="BE87" s="152">
        <f t="shared" si="4"/>
        <v>0</v>
      </c>
      <c r="BF87" s="152">
        <f t="shared" si="5"/>
        <v>0</v>
      </c>
      <c r="BG87" s="152">
        <f t="shared" si="6"/>
        <v>0</v>
      </c>
      <c r="BH87" s="152">
        <f t="shared" si="7"/>
        <v>0</v>
      </c>
      <c r="BI87" s="152">
        <f t="shared" si="8"/>
        <v>0</v>
      </c>
      <c r="BJ87" s="19" t="s">
        <v>82</v>
      </c>
      <c r="BK87" s="152">
        <f t="shared" si="9"/>
        <v>0</v>
      </c>
      <c r="BL87" s="19" t="s">
        <v>599</v>
      </c>
      <c r="BM87" s="151" t="s">
        <v>606</v>
      </c>
    </row>
    <row r="88" spans="1:65" s="2" customFormat="1" ht="16.5" customHeight="1">
      <c r="A88" s="34"/>
      <c r="B88" s="139"/>
      <c r="C88" s="140" t="s">
        <v>143</v>
      </c>
      <c r="D88" s="140" t="s">
        <v>138</v>
      </c>
      <c r="E88" s="141" t="s">
        <v>607</v>
      </c>
      <c r="F88" s="142" t="s">
        <v>608</v>
      </c>
      <c r="G88" s="143" t="s">
        <v>598</v>
      </c>
      <c r="H88" s="144">
        <v>1</v>
      </c>
      <c r="I88" s="145"/>
      <c r="J88" s="146">
        <f t="shared" si="0"/>
        <v>0</v>
      </c>
      <c r="K88" s="142" t="s">
        <v>3</v>
      </c>
      <c r="L88" s="35"/>
      <c r="M88" s="147" t="s">
        <v>3</v>
      </c>
      <c r="N88" s="148" t="s">
        <v>45</v>
      </c>
      <c r="O88" s="55"/>
      <c r="P88" s="149">
        <f t="shared" si="1"/>
        <v>0</v>
      </c>
      <c r="Q88" s="149">
        <v>0</v>
      </c>
      <c r="R88" s="149">
        <f t="shared" si="2"/>
        <v>0</v>
      </c>
      <c r="S88" s="149">
        <v>0</v>
      </c>
      <c r="T88" s="150">
        <f t="shared" si="3"/>
        <v>0</v>
      </c>
      <c r="U88" s="34"/>
      <c r="V88" s="34"/>
      <c r="W88" s="34"/>
      <c r="X88" s="34"/>
      <c r="Y88" s="34"/>
      <c r="Z88" s="34"/>
      <c r="AA88" s="34"/>
      <c r="AB88" s="34"/>
      <c r="AC88" s="34"/>
      <c r="AD88" s="34"/>
      <c r="AE88" s="34"/>
      <c r="AR88" s="151" t="s">
        <v>599</v>
      </c>
      <c r="AT88" s="151" t="s">
        <v>138</v>
      </c>
      <c r="AU88" s="151" t="s">
        <v>84</v>
      </c>
      <c r="AY88" s="19" t="s">
        <v>134</v>
      </c>
      <c r="BE88" s="152">
        <f t="shared" si="4"/>
        <v>0</v>
      </c>
      <c r="BF88" s="152">
        <f t="shared" si="5"/>
        <v>0</v>
      </c>
      <c r="BG88" s="152">
        <f t="shared" si="6"/>
        <v>0</v>
      </c>
      <c r="BH88" s="152">
        <f t="shared" si="7"/>
        <v>0</v>
      </c>
      <c r="BI88" s="152">
        <f t="shared" si="8"/>
        <v>0</v>
      </c>
      <c r="BJ88" s="19" t="s">
        <v>82</v>
      </c>
      <c r="BK88" s="152">
        <f t="shared" si="9"/>
        <v>0</v>
      </c>
      <c r="BL88" s="19" t="s">
        <v>599</v>
      </c>
      <c r="BM88" s="151" t="s">
        <v>609</v>
      </c>
    </row>
    <row r="89" spans="1:65" s="2" customFormat="1" ht="36">
      <c r="A89" s="34"/>
      <c r="B89" s="139"/>
      <c r="C89" s="140" t="s">
        <v>171</v>
      </c>
      <c r="D89" s="140" t="s">
        <v>138</v>
      </c>
      <c r="E89" s="141" t="s">
        <v>610</v>
      </c>
      <c r="F89" s="142" t="s">
        <v>611</v>
      </c>
      <c r="G89" s="143" t="s">
        <v>598</v>
      </c>
      <c r="H89" s="144">
        <v>1</v>
      </c>
      <c r="I89" s="145"/>
      <c r="J89" s="146">
        <f t="shared" si="0"/>
        <v>0</v>
      </c>
      <c r="K89" s="142" t="s">
        <v>3</v>
      </c>
      <c r="L89" s="35"/>
      <c r="M89" s="147" t="s">
        <v>3</v>
      </c>
      <c r="N89" s="148" t="s">
        <v>45</v>
      </c>
      <c r="O89" s="55"/>
      <c r="P89" s="149">
        <f t="shared" si="1"/>
        <v>0</v>
      </c>
      <c r="Q89" s="149">
        <v>0</v>
      </c>
      <c r="R89" s="149">
        <f t="shared" si="2"/>
        <v>0</v>
      </c>
      <c r="S89" s="149">
        <v>0</v>
      </c>
      <c r="T89" s="150">
        <f t="shared" si="3"/>
        <v>0</v>
      </c>
      <c r="U89" s="34"/>
      <c r="V89" s="34"/>
      <c r="W89" s="34"/>
      <c r="X89" s="34"/>
      <c r="Y89" s="34"/>
      <c r="Z89" s="34"/>
      <c r="AA89" s="34"/>
      <c r="AB89" s="34"/>
      <c r="AC89" s="34"/>
      <c r="AD89" s="34"/>
      <c r="AE89" s="34"/>
      <c r="AR89" s="151" t="s">
        <v>599</v>
      </c>
      <c r="AT89" s="151" t="s">
        <v>138</v>
      </c>
      <c r="AU89" s="151" t="s">
        <v>84</v>
      </c>
      <c r="AY89" s="19" t="s">
        <v>134</v>
      </c>
      <c r="BE89" s="152">
        <f t="shared" si="4"/>
        <v>0</v>
      </c>
      <c r="BF89" s="152">
        <f t="shared" si="5"/>
        <v>0</v>
      </c>
      <c r="BG89" s="152">
        <f t="shared" si="6"/>
        <v>0</v>
      </c>
      <c r="BH89" s="152">
        <f t="shared" si="7"/>
        <v>0</v>
      </c>
      <c r="BI89" s="152">
        <f t="shared" si="8"/>
        <v>0</v>
      </c>
      <c r="BJ89" s="19" t="s">
        <v>82</v>
      </c>
      <c r="BK89" s="152">
        <f t="shared" si="9"/>
        <v>0</v>
      </c>
      <c r="BL89" s="19" t="s">
        <v>599</v>
      </c>
      <c r="BM89" s="151" t="s">
        <v>612</v>
      </c>
    </row>
    <row r="90" spans="1:65" s="2" customFormat="1" ht="44.25" customHeight="1">
      <c r="A90" s="34"/>
      <c r="B90" s="139"/>
      <c r="C90" s="140" t="s">
        <v>176</v>
      </c>
      <c r="D90" s="140" t="s">
        <v>138</v>
      </c>
      <c r="E90" s="141" t="s">
        <v>613</v>
      </c>
      <c r="F90" s="142" t="s">
        <v>614</v>
      </c>
      <c r="G90" s="143" t="s">
        <v>598</v>
      </c>
      <c r="H90" s="144">
        <v>1</v>
      </c>
      <c r="I90" s="145"/>
      <c r="J90" s="146">
        <f t="shared" si="0"/>
        <v>0</v>
      </c>
      <c r="K90" s="142" t="s">
        <v>3</v>
      </c>
      <c r="L90" s="35"/>
      <c r="M90" s="147" t="s">
        <v>3</v>
      </c>
      <c r="N90" s="148" t="s">
        <v>45</v>
      </c>
      <c r="O90" s="55"/>
      <c r="P90" s="149">
        <f t="shared" si="1"/>
        <v>0</v>
      </c>
      <c r="Q90" s="149">
        <v>0</v>
      </c>
      <c r="R90" s="149">
        <f t="shared" si="2"/>
        <v>0</v>
      </c>
      <c r="S90" s="149">
        <v>0</v>
      </c>
      <c r="T90" s="150">
        <f t="shared" si="3"/>
        <v>0</v>
      </c>
      <c r="U90" s="34"/>
      <c r="V90" s="34"/>
      <c r="W90" s="34"/>
      <c r="X90" s="34"/>
      <c r="Y90" s="34"/>
      <c r="Z90" s="34"/>
      <c r="AA90" s="34"/>
      <c r="AB90" s="34"/>
      <c r="AC90" s="34"/>
      <c r="AD90" s="34"/>
      <c r="AE90" s="34"/>
      <c r="AR90" s="151" t="s">
        <v>599</v>
      </c>
      <c r="AT90" s="151" t="s">
        <v>138</v>
      </c>
      <c r="AU90" s="151" t="s">
        <v>84</v>
      </c>
      <c r="AY90" s="19" t="s">
        <v>134</v>
      </c>
      <c r="BE90" s="152">
        <f t="shared" si="4"/>
        <v>0</v>
      </c>
      <c r="BF90" s="152">
        <f t="shared" si="5"/>
        <v>0</v>
      </c>
      <c r="BG90" s="152">
        <f t="shared" si="6"/>
        <v>0</v>
      </c>
      <c r="BH90" s="152">
        <f t="shared" si="7"/>
        <v>0</v>
      </c>
      <c r="BI90" s="152">
        <f t="shared" si="8"/>
        <v>0</v>
      </c>
      <c r="BJ90" s="19" t="s">
        <v>82</v>
      </c>
      <c r="BK90" s="152">
        <f t="shared" si="9"/>
        <v>0</v>
      </c>
      <c r="BL90" s="19" t="s">
        <v>599</v>
      </c>
      <c r="BM90" s="151" t="s">
        <v>615</v>
      </c>
    </row>
    <row r="91" spans="1:65" s="2" customFormat="1" ht="60">
      <c r="A91" s="34"/>
      <c r="B91" s="139"/>
      <c r="C91" s="140" t="s">
        <v>181</v>
      </c>
      <c r="D91" s="140" t="s">
        <v>138</v>
      </c>
      <c r="E91" s="141" t="s">
        <v>616</v>
      </c>
      <c r="F91" s="142" t="s">
        <v>617</v>
      </c>
      <c r="G91" s="143" t="s">
        <v>598</v>
      </c>
      <c r="H91" s="144">
        <v>1</v>
      </c>
      <c r="I91" s="145"/>
      <c r="J91" s="146">
        <f t="shared" si="0"/>
        <v>0</v>
      </c>
      <c r="K91" s="142" t="s">
        <v>3</v>
      </c>
      <c r="L91" s="35"/>
      <c r="M91" s="147" t="s">
        <v>3</v>
      </c>
      <c r="N91" s="148" t="s">
        <v>45</v>
      </c>
      <c r="O91" s="55"/>
      <c r="P91" s="149">
        <f t="shared" si="1"/>
        <v>0</v>
      </c>
      <c r="Q91" s="149">
        <v>0</v>
      </c>
      <c r="R91" s="149">
        <f t="shared" si="2"/>
        <v>0</v>
      </c>
      <c r="S91" s="149">
        <v>0</v>
      </c>
      <c r="T91" s="150">
        <f t="shared" si="3"/>
        <v>0</v>
      </c>
      <c r="U91" s="34"/>
      <c r="V91" s="34"/>
      <c r="W91" s="34"/>
      <c r="X91" s="34"/>
      <c r="Y91" s="34"/>
      <c r="Z91" s="34"/>
      <c r="AA91" s="34"/>
      <c r="AB91" s="34"/>
      <c r="AC91" s="34"/>
      <c r="AD91" s="34"/>
      <c r="AE91" s="34"/>
      <c r="AR91" s="151" t="s">
        <v>599</v>
      </c>
      <c r="AT91" s="151" t="s">
        <v>138</v>
      </c>
      <c r="AU91" s="151" t="s">
        <v>84</v>
      </c>
      <c r="AY91" s="19" t="s">
        <v>134</v>
      </c>
      <c r="BE91" s="152">
        <f t="shared" si="4"/>
        <v>0</v>
      </c>
      <c r="BF91" s="152">
        <f t="shared" si="5"/>
        <v>0</v>
      </c>
      <c r="BG91" s="152">
        <f t="shared" si="6"/>
        <v>0</v>
      </c>
      <c r="BH91" s="152">
        <f t="shared" si="7"/>
        <v>0</v>
      </c>
      <c r="BI91" s="152">
        <f t="shared" si="8"/>
        <v>0</v>
      </c>
      <c r="BJ91" s="19" t="s">
        <v>82</v>
      </c>
      <c r="BK91" s="152">
        <f t="shared" si="9"/>
        <v>0</v>
      </c>
      <c r="BL91" s="19" t="s">
        <v>599</v>
      </c>
      <c r="BM91" s="151" t="s">
        <v>618</v>
      </c>
    </row>
    <row r="92" spans="1:65" s="2" customFormat="1" ht="33" customHeight="1">
      <c r="A92" s="34"/>
      <c r="B92" s="139"/>
      <c r="C92" s="140" t="s">
        <v>187</v>
      </c>
      <c r="D92" s="140" t="s">
        <v>138</v>
      </c>
      <c r="E92" s="141" t="s">
        <v>619</v>
      </c>
      <c r="F92" s="142" t="s">
        <v>620</v>
      </c>
      <c r="G92" s="143" t="s">
        <v>598</v>
      </c>
      <c r="H92" s="144">
        <v>1</v>
      </c>
      <c r="I92" s="145"/>
      <c r="J92" s="146">
        <f t="shared" si="0"/>
        <v>0</v>
      </c>
      <c r="K92" s="142" t="s">
        <v>3</v>
      </c>
      <c r="L92" s="35"/>
      <c r="M92" s="147" t="s">
        <v>3</v>
      </c>
      <c r="N92" s="148" t="s">
        <v>45</v>
      </c>
      <c r="O92" s="55"/>
      <c r="P92" s="149">
        <f t="shared" si="1"/>
        <v>0</v>
      </c>
      <c r="Q92" s="149">
        <v>0</v>
      </c>
      <c r="R92" s="149">
        <f t="shared" si="2"/>
        <v>0</v>
      </c>
      <c r="S92" s="149">
        <v>0</v>
      </c>
      <c r="T92" s="150">
        <f t="shared" si="3"/>
        <v>0</v>
      </c>
      <c r="U92" s="34"/>
      <c r="V92" s="34"/>
      <c r="W92" s="34"/>
      <c r="X92" s="34"/>
      <c r="Y92" s="34"/>
      <c r="Z92" s="34"/>
      <c r="AA92" s="34"/>
      <c r="AB92" s="34"/>
      <c r="AC92" s="34"/>
      <c r="AD92" s="34"/>
      <c r="AE92" s="34"/>
      <c r="AR92" s="151" t="s">
        <v>599</v>
      </c>
      <c r="AT92" s="151" t="s">
        <v>138</v>
      </c>
      <c r="AU92" s="151" t="s">
        <v>84</v>
      </c>
      <c r="AY92" s="19" t="s">
        <v>134</v>
      </c>
      <c r="BE92" s="152">
        <f t="shared" si="4"/>
        <v>0</v>
      </c>
      <c r="BF92" s="152">
        <f t="shared" si="5"/>
        <v>0</v>
      </c>
      <c r="BG92" s="152">
        <f t="shared" si="6"/>
        <v>0</v>
      </c>
      <c r="BH92" s="152">
        <f t="shared" si="7"/>
        <v>0</v>
      </c>
      <c r="BI92" s="152">
        <f t="shared" si="8"/>
        <v>0</v>
      </c>
      <c r="BJ92" s="19" t="s">
        <v>82</v>
      </c>
      <c r="BK92" s="152">
        <f t="shared" si="9"/>
        <v>0</v>
      </c>
      <c r="BL92" s="19" t="s">
        <v>599</v>
      </c>
      <c r="BM92" s="151" t="s">
        <v>621</v>
      </c>
    </row>
    <row r="93" spans="1:65" s="2" customFormat="1" ht="36">
      <c r="A93" s="34"/>
      <c r="B93" s="139"/>
      <c r="C93" s="140" t="s">
        <v>195</v>
      </c>
      <c r="D93" s="140" t="s">
        <v>138</v>
      </c>
      <c r="E93" s="141" t="s">
        <v>622</v>
      </c>
      <c r="F93" s="142" t="s">
        <v>623</v>
      </c>
      <c r="G93" s="143" t="s">
        <v>598</v>
      </c>
      <c r="H93" s="144">
        <v>1</v>
      </c>
      <c r="I93" s="145"/>
      <c r="J93" s="146">
        <f t="shared" si="0"/>
        <v>0</v>
      </c>
      <c r="K93" s="142" t="s">
        <v>3</v>
      </c>
      <c r="L93" s="35"/>
      <c r="M93" s="147" t="s">
        <v>3</v>
      </c>
      <c r="N93" s="148" t="s">
        <v>45</v>
      </c>
      <c r="O93" s="55"/>
      <c r="P93" s="149">
        <f t="shared" si="1"/>
        <v>0</v>
      </c>
      <c r="Q93" s="149">
        <v>0</v>
      </c>
      <c r="R93" s="149">
        <f t="shared" si="2"/>
        <v>0</v>
      </c>
      <c r="S93" s="149">
        <v>0</v>
      </c>
      <c r="T93" s="150">
        <f t="shared" si="3"/>
        <v>0</v>
      </c>
      <c r="U93" s="34"/>
      <c r="V93" s="34"/>
      <c r="W93" s="34"/>
      <c r="X93" s="34"/>
      <c r="Y93" s="34"/>
      <c r="Z93" s="34"/>
      <c r="AA93" s="34"/>
      <c r="AB93" s="34"/>
      <c r="AC93" s="34"/>
      <c r="AD93" s="34"/>
      <c r="AE93" s="34"/>
      <c r="AR93" s="151" t="s">
        <v>599</v>
      </c>
      <c r="AT93" s="151" t="s">
        <v>138</v>
      </c>
      <c r="AU93" s="151" t="s">
        <v>84</v>
      </c>
      <c r="AY93" s="19" t="s">
        <v>134</v>
      </c>
      <c r="BE93" s="152">
        <f t="shared" si="4"/>
        <v>0</v>
      </c>
      <c r="BF93" s="152">
        <f t="shared" si="5"/>
        <v>0</v>
      </c>
      <c r="BG93" s="152">
        <f t="shared" si="6"/>
        <v>0</v>
      </c>
      <c r="BH93" s="152">
        <f t="shared" si="7"/>
        <v>0</v>
      </c>
      <c r="BI93" s="152">
        <f t="shared" si="8"/>
        <v>0</v>
      </c>
      <c r="BJ93" s="19" t="s">
        <v>82</v>
      </c>
      <c r="BK93" s="152">
        <f t="shared" si="9"/>
        <v>0</v>
      </c>
      <c r="BL93" s="19" t="s">
        <v>599</v>
      </c>
      <c r="BM93" s="151" t="s">
        <v>624</v>
      </c>
    </row>
    <row r="94" spans="1:65" s="2" customFormat="1" ht="60">
      <c r="A94" s="34"/>
      <c r="B94" s="139"/>
      <c r="C94" s="140" t="s">
        <v>201</v>
      </c>
      <c r="D94" s="140" t="s">
        <v>138</v>
      </c>
      <c r="E94" s="141" t="s">
        <v>625</v>
      </c>
      <c r="F94" s="142" t="s">
        <v>626</v>
      </c>
      <c r="G94" s="143" t="s">
        <v>598</v>
      </c>
      <c r="H94" s="144">
        <v>1</v>
      </c>
      <c r="I94" s="145"/>
      <c r="J94" s="146">
        <f t="shared" si="0"/>
        <v>0</v>
      </c>
      <c r="K94" s="142" t="s">
        <v>3</v>
      </c>
      <c r="L94" s="35"/>
      <c r="M94" s="147" t="s">
        <v>3</v>
      </c>
      <c r="N94" s="148" t="s">
        <v>45</v>
      </c>
      <c r="O94" s="55"/>
      <c r="P94" s="149">
        <f t="shared" si="1"/>
        <v>0</v>
      </c>
      <c r="Q94" s="149">
        <v>0</v>
      </c>
      <c r="R94" s="149">
        <f t="shared" si="2"/>
        <v>0</v>
      </c>
      <c r="S94" s="149">
        <v>0</v>
      </c>
      <c r="T94" s="150">
        <f t="shared" si="3"/>
        <v>0</v>
      </c>
      <c r="U94" s="34"/>
      <c r="V94" s="34"/>
      <c r="W94" s="34"/>
      <c r="X94" s="34"/>
      <c r="Y94" s="34"/>
      <c r="Z94" s="34"/>
      <c r="AA94" s="34"/>
      <c r="AB94" s="34"/>
      <c r="AC94" s="34"/>
      <c r="AD94" s="34"/>
      <c r="AE94" s="34"/>
      <c r="AR94" s="151" t="s">
        <v>599</v>
      </c>
      <c r="AT94" s="151" t="s">
        <v>138</v>
      </c>
      <c r="AU94" s="151" t="s">
        <v>84</v>
      </c>
      <c r="AY94" s="19" t="s">
        <v>134</v>
      </c>
      <c r="BE94" s="152">
        <f t="shared" si="4"/>
        <v>0</v>
      </c>
      <c r="BF94" s="152">
        <f t="shared" si="5"/>
        <v>0</v>
      </c>
      <c r="BG94" s="152">
        <f t="shared" si="6"/>
        <v>0</v>
      </c>
      <c r="BH94" s="152">
        <f t="shared" si="7"/>
        <v>0</v>
      </c>
      <c r="BI94" s="152">
        <f t="shared" si="8"/>
        <v>0</v>
      </c>
      <c r="BJ94" s="19" t="s">
        <v>82</v>
      </c>
      <c r="BK94" s="152">
        <f t="shared" si="9"/>
        <v>0</v>
      </c>
      <c r="BL94" s="19" t="s">
        <v>599</v>
      </c>
      <c r="BM94" s="151" t="s">
        <v>627</v>
      </c>
    </row>
    <row r="95" spans="1:65" s="2" customFormat="1" ht="33" customHeight="1">
      <c r="A95" s="34"/>
      <c r="B95" s="139"/>
      <c r="C95" s="140" t="s">
        <v>206</v>
      </c>
      <c r="D95" s="140" t="s">
        <v>138</v>
      </c>
      <c r="E95" s="141" t="s">
        <v>628</v>
      </c>
      <c r="F95" s="142" t="s">
        <v>629</v>
      </c>
      <c r="G95" s="143" t="s">
        <v>598</v>
      </c>
      <c r="H95" s="144">
        <v>1</v>
      </c>
      <c r="I95" s="145"/>
      <c r="J95" s="146">
        <f t="shared" si="0"/>
        <v>0</v>
      </c>
      <c r="K95" s="142" t="s">
        <v>3</v>
      </c>
      <c r="L95" s="35"/>
      <c r="M95" s="147" t="s">
        <v>3</v>
      </c>
      <c r="N95" s="148" t="s">
        <v>45</v>
      </c>
      <c r="O95" s="55"/>
      <c r="P95" s="149">
        <f t="shared" si="1"/>
        <v>0</v>
      </c>
      <c r="Q95" s="149">
        <v>0</v>
      </c>
      <c r="R95" s="149">
        <f t="shared" si="2"/>
        <v>0</v>
      </c>
      <c r="S95" s="149">
        <v>0</v>
      </c>
      <c r="T95" s="150">
        <f t="shared" si="3"/>
        <v>0</v>
      </c>
      <c r="U95" s="34"/>
      <c r="V95" s="34"/>
      <c r="W95" s="34"/>
      <c r="X95" s="34"/>
      <c r="Y95" s="34"/>
      <c r="Z95" s="34"/>
      <c r="AA95" s="34"/>
      <c r="AB95" s="34"/>
      <c r="AC95" s="34"/>
      <c r="AD95" s="34"/>
      <c r="AE95" s="34"/>
      <c r="AR95" s="151" t="s">
        <v>599</v>
      </c>
      <c r="AT95" s="151" t="s">
        <v>138</v>
      </c>
      <c r="AU95" s="151" t="s">
        <v>84</v>
      </c>
      <c r="AY95" s="19" t="s">
        <v>134</v>
      </c>
      <c r="BE95" s="152">
        <f t="shared" si="4"/>
        <v>0</v>
      </c>
      <c r="BF95" s="152">
        <f t="shared" si="5"/>
        <v>0</v>
      </c>
      <c r="BG95" s="152">
        <f t="shared" si="6"/>
        <v>0</v>
      </c>
      <c r="BH95" s="152">
        <f t="shared" si="7"/>
        <v>0</v>
      </c>
      <c r="BI95" s="152">
        <f t="shared" si="8"/>
        <v>0</v>
      </c>
      <c r="BJ95" s="19" t="s">
        <v>82</v>
      </c>
      <c r="BK95" s="152">
        <f t="shared" si="9"/>
        <v>0</v>
      </c>
      <c r="BL95" s="19" t="s">
        <v>599</v>
      </c>
      <c r="BM95" s="151" t="s">
        <v>630</v>
      </c>
    </row>
    <row r="96" spans="1:65" s="2" customFormat="1" ht="24">
      <c r="A96" s="34"/>
      <c r="B96" s="139"/>
      <c r="C96" s="140" t="s">
        <v>213</v>
      </c>
      <c r="D96" s="140" t="s">
        <v>138</v>
      </c>
      <c r="E96" s="141" t="s">
        <v>631</v>
      </c>
      <c r="F96" s="142" t="s">
        <v>632</v>
      </c>
      <c r="G96" s="143" t="s">
        <v>258</v>
      </c>
      <c r="H96" s="144">
        <v>6</v>
      </c>
      <c r="I96" s="145"/>
      <c r="J96" s="146">
        <f t="shared" si="0"/>
        <v>0</v>
      </c>
      <c r="K96" s="142" t="s">
        <v>3</v>
      </c>
      <c r="L96" s="35"/>
      <c r="M96" s="147" t="s">
        <v>3</v>
      </c>
      <c r="N96" s="148" t="s">
        <v>45</v>
      </c>
      <c r="O96" s="55"/>
      <c r="P96" s="149">
        <f t="shared" si="1"/>
        <v>0</v>
      </c>
      <c r="Q96" s="149">
        <v>0</v>
      </c>
      <c r="R96" s="149">
        <f t="shared" si="2"/>
        <v>0</v>
      </c>
      <c r="S96" s="149">
        <v>0</v>
      </c>
      <c r="T96" s="150">
        <f t="shared" si="3"/>
        <v>0</v>
      </c>
      <c r="U96" s="34"/>
      <c r="V96" s="34"/>
      <c r="W96" s="34"/>
      <c r="X96" s="34"/>
      <c r="Y96" s="34"/>
      <c r="Z96" s="34"/>
      <c r="AA96" s="34"/>
      <c r="AB96" s="34"/>
      <c r="AC96" s="34"/>
      <c r="AD96" s="34"/>
      <c r="AE96" s="34"/>
      <c r="AR96" s="151" t="s">
        <v>599</v>
      </c>
      <c r="AT96" s="151" t="s">
        <v>138</v>
      </c>
      <c r="AU96" s="151" t="s">
        <v>84</v>
      </c>
      <c r="AY96" s="19" t="s">
        <v>134</v>
      </c>
      <c r="BE96" s="152">
        <f t="shared" si="4"/>
        <v>0</v>
      </c>
      <c r="BF96" s="152">
        <f t="shared" si="5"/>
        <v>0</v>
      </c>
      <c r="BG96" s="152">
        <f t="shared" si="6"/>
        <v>0</v>
      </c>
      <c r="BH96" s="152">
        <f t="shared" si="7"/>
        <v>0</v>
      </c>
      <c r="BI96" s="152">
        <f t="shared" si="8"/>
        <v>0</v>
      </c>
      <c r="BJ96" s="19" t="s">
        <v>82</v>
      </c>
      <c r="BK96" s="152">
        <f t="shared" si="9"/>
        <v>0</v>
      </c>
      <c r="BL96" s="19" t="s">
        <v>599</v>
      </c>
      <c r="BM96" s="151" t="s">
        <v>633</v>
      </c>
    </row>
    <row r="97" spans="1:65" s="2" customFormat="1" ht="36">
      <c r="A97" s="34"/>
      <c r="B97" s="139"/>
      <c r="C97" s="140" t="s">
        <v>223</v>
      </c>
      <c r="D97" s="140" t="s">
        <v>138</v>
      </c>
      <c r="E97" s="141" t="s">
        <v>634</v>
      </c>
      <c r="F97" s="142" t="s">
        <v>635</v>
      </c>
      <c r="G97" s="143" t="s">
        <v>598</v>
      </c>
      <c r="H97" s="144">
        <v>1</v>
      </c>
      <c r="I97" s="145"/>
      <c r="J97" s="146">
        <f t="shared" si="0"/>
        <v>0</v>
      </c>
      <c r="K97" s="142" t="s">
        <v>3</v>
      </c>
      <c r="L97" s="35"/>
      <c r="M97" s="147" t="s">
        <v>3</v>
      </c>
      <c r="N97" s="148" t="s">
        <v>45</v>
      </c>
      <c r="O97" s="55"/>
      <c r="P97" s="149">
        <f t="shared" si="1"/>
        <v>0</v>
      </c>
      <c r="Q97" s="149">
        <v>0</v>
      </c>
      <c r="R97" s="149">
        <f t="shared" si="2"/>
        <v>0</v>
      </c>
      <c r="S97" s="149">
        <v>0</v>
      </c>
      <c r="T97" s="150">
        <f t="shared" si="3"/>
        <v>0</v>
      </c>
      <c r="U97" s="34"/>
      <c r="V97" s="34"/>
      <c r="W97" s="34"/>
      <c r="X97" s="34"/>
      <c r="Y97" s="34"/>
      <c r="Z97" s="34"/>
      <c r="AA97" s="34"/>
      <c r="AB97" s="34"/>
      <c r="AC97" s="34"/>
      <c r="AD97" s="34"/>
      <c r="AE97" s="34"/>
      <c r="AR97" s="151" t="s">
        <v>599</v>
      </c>
      <c r="AT97" s="151" t="s">
        <v>138</v>
      </c>
      <c r="AU97" s="151" t="s">
        <v>84</v>
      </c>
      <c r="AY97" s="19" t="s">
        <v>134</v>
      </c>
      <c r="BE97" s="152">
        <f t="shared" si="4"/>
        <v>0</v>
      </c>
      <c r="BF97" s="152">
        <f t="shared" si="5"/>
        <v>0</v>
      </c>
      <c r="BG97" s="152">
        <f t="shared" si="6"/>
        <v>0</v>
      </c>
      <c r="BH97" s="152">
        <f t="shared" si="7"/>
        <v>0</v>
      </c>
      <c r="BI97" s="152">
        <f t="shared" si="8"/>
        <v>0</v>
      </c>
      <c r="BJ97" s="19" t="s">
        <v>82</v>
      </c>
      <c r="BK97" s="152">
        <f t="shared" si="9"/>
        <v>0</v>
      </c>
      <c r="BL97" s="19" t="s">
        <v>599</v>
      </c>
      <c r="BM97" s="151" t="s">
        <v>636</v>
      </c>
    </row>
    <row r="98" spans="1:65" s="2" customFormat="1" ht="24">
      <c r="A98" s="34"/>
      <c r="B98" s="139"/>
      <c r="C98" s="140" t="s">
        <v>228</v>
      </c>
      <c r="D98" s="140" t="s">
        <v>138</v>
      </c>
      <c r="E98" s="141" t="s">
        <v>637</v>
      </c>
      <c r="F98" s="142" t="s">
        <v>638</v>
      </c>
      <c r="G98" s="143" t="s">
        <v>598</v>
      </c>
      <c r="H98" s="144">
        <v>1</v>
      </c>
      <c r="I98" s="145"/>
      <c r="J98" s="146">
        <f t="shared" si="0"/>
        <v>0</v>
      </c>
      <c r="K98" s="142" t="s">
        <v>3</v>
      </c>
      <c r="L98" s="35"/>
      <c r="M98" s="147" t="s">
        <v>3</v>
      </c>
      <c r="N98" s="148" t="s">
        <v>45</v>
      </c>
      <c r="O98" s="55"/>
      <c r="P98" s="149">
        <f t="shared" si="1"/>
        <v>0</v>
      </c>
      <c r="Q98" s="149">
        <v>0</v>
      </c>
      <c r="R98" s="149">
        <f t="shared" si="2"/>
        <v>0</v>
      </c>
      <c r="S98" s="149">
        <v>0</v>
      </c>
      <c r="T98" s="150">
        <f t="shared" si="3"/>
        <v>0</v>
      </c>
      <c r="U98" s="34"/>
      <c r="V98" s="34"/>
      <c r="W98" s="34"/>
      <c r="X98" s="34"/>
      <c r="Y98" s="34"/>
      <c r="Z98" s="34"/>
      <c r="AA98" s="34"/>
      <c r="AB98" s="34"/>
      <c r="AC98" s="34"/>
      <c r="AD98" s="34"/>
      <c r="AE98" s="34"/>
      <c r="AR98" s="151" t="s">
        <v>599</v>
      </c>
      <c r="AT98" s="151" t="s">
        <v>138</v>
      </c>
      <c r="AU98" s="151" t="s">
        <v>84</v>
      </c>
      <c r="AY98" s="19" t="s">
        <v>134</v>
      </c>
      <c r="BE98" s="152">
        <f t="shared" si="4"/>
        <v>0</v>
      </c>
      <c r="BF98" s="152">
        <f t="shared" si="5"/>
        <v>0</v>
      </c>
      <c r="BG98" s="152">
        <f t="shared" si="6"/>
        <v>0</v>
      </c>
      <c r="BH98" s="152">
        <f t="shared" si="7"/>
        <v>0</v>
      </c>
      <c r="BI98" s="152">
        <f t="shared" si="8"/>
        <v>0</v>
      </c>
      <c r="BJ98" s="19" t="s">
        <v>82</v>
      </c>
      <c r="BK98" s="152">
        <f t="shared" si="9"/>
        <v>0</v>
      </c>
      <c r="BL98" s="19" t="s">
        <v>599</v>
      </c>
      <c r="BM98" s="151" t="s">
        <v>639</v>
      </c>
    </row>
    <row r="99" spans="1:65" s="2" customFormat="1" ht="16.5" customHeight="1">
      <c r="A99" s="34"/>
      <c r="B99" s="139"/>
      <c r="C99" s="140" t="s">
        <v>9</v>
      </c>
      <c r="D99" s="140" t="s">
        <v>138</v>
      </c>
      <c r="E99" s="141" t="s">
        <v>640</v>
      </c>
      <c r="F99" s="142" t="s">
        <v>641</v>
      </c>
      <c r="G99" s="143" t="s">
        <v>598</v>
      </c>
      <c r="H99" s="144">
        <v>1</v>
      </c>
      <c r="I99" s="145"/>
      <c r="J99" s="146">
        <f t="shared" si="0"/>
        <v>0</v>
      </c>
      <c r="K99" s="142" t="s">
        <v>3</v>
      </c>
      <c r="L99" s="35"/>
      <c r="M99" s="147" t="s">
        <v>3</v>
      </c>
      <c r="N99" s="148" t="s">
        <v>45</v>
      </c>
      <c r="O99" s="55"/>
      <c r="P99" s="149">
        <f t="shared" si="1"/>
        <v>0</v>
      </c>
      <c r="Q99" s="149">
        <v>0</v>
      </c>
      <c r="R99" s="149">
        <f t="shared" si="2"/>
        <v>0</v>
      </c>
      <c r="S99" s="149">
        <v>0</v>
      </c>
      <c r="T99" s="150">
        <f t="shared" si="3"/>
        <v>0</v>
      </c>
      <c r="U99" s="34"/>
      <c r="V99" s="34"/>
      <c r="W99" s="34"/>
      <c r="X99" s="34"/>
      <c r="Y99" s="34"/>
      <c r="Z99" s="34"/>
      <c r="AA99" s="34"/>
      <c r="AB99" s="34"/>
      <c r="AC99" s="34"/>
      <c r="AD99" s="34"/>
      <c r="AE99" s="34"/>
      <c r="AR99" s="151" t="s">
        <v>599</v>
      </c>
      <c r="AT99" s="151" t="s">
        <v>138</v>
      </c>
      <c r="AU99" s="151" t="s">
        <v>84</v>
      </c>
      <c r="AY99" s="19" t="s">
        <v>134</v>
      </c>
      <c r="BE99" s="152">
        <f t="shared" si="4"/>
        <v>0</v>
      </c>
      <c r="BF99" s="152">
        <f t="shared" si="5"/>
        <v>0</v>
      </c>
      <c r="BG99" s="152">
        <f t="shared" si="6"/>
        <v>0</v>
      </c>
      <c r="BH99" s="152">
        <f t="shared" si="7"/>
        <v>0</v>
      </c>
      <c r="BI99" s="152">
        <f t="shared" si="8"/>
        <v>0</v>
      </c>
      <c r="BJ99" s="19" t="s">
        <v>82</v>
      </c>
      <c r="BK99" s="152">
        <f t="shared" si="9"/>
        <v>0</v>
      </c>
      <c r="BL99" s="19" t="s">
        <v>599</v>
      </c>
      <c r="BM99" s="151" t="s">
        <v>642</v>
      </c>
    </row>
    <row r="100" spans="1:65" s="2" customFormat="1" ht="21.75" customHeight="1">
      <c r="A100" s="34"/>
      <c r="B100" s="139"/>
      <c r="C100" s="140" t="s">
        <v>238</v>
      </c>
      <c r="D100" s="140" t="s">
        <v>138</v>
      </c>
      <c r="E100" s="141" t="s">
        <v>643</v>
      </c>
      <c r="F100" s="142" t="s">
        <v>644</v>
      </c>
      <c r="G100" s="143" t="s">
        <v>598</v>
      </c>
      <c r="H100" s="144">
        <v>1</v>
      </c>
      <c r="I100" s="145"/>
      <c r="J100" s="146">
        <f t="shared" si="0"/>
        <v>0</v>
      </c>
      <c r="K100" s="142" t="s">
        <v>3</v>
      </c>
      <c r="L100" s="35"/>
      <c r="M100" s="147" t="s">
        <v>3</v>
      </c>
      <c r="N100" s="148" t="s">
        <v>45</v>
      </c>
      <c r="O100" s="55"/>
      <c r="P100" s="149">
        <f t="shared" si="1"/>
        <v>0</v>
      </c>
      <c r="Q100" s="149">
        <v>0</v>
      </c>
      <c r="R100" s="149">
        <f t="shared" si="2"/>
        <v>0</v>
      </c>
      <c r="S100" s="149">
        <v>0</v>
      </c>
      <c r="T100" s="150">
        <f t="shared" si="3"/>
        <v>0</v>
      </c>
      <c r="U100" s="34"/>
      <c r="V100" s="34"/>
      <c r="W100" s="34"/>
      <c r="X100" s="34"/>
      <c r="Y100" s="34"/>
      <c r="Z100" s="34"/>
      <c r="AA100" s="34"/>
      <c r="AB100" s="34"/>
      <c r="AC100" s="34"/>
      <c r="AD100" s="34"/>
      <c r="AE100" s="34"/>
      <c r="AR100" s="151" t="s">
        <v>599</v>
      </c>
      <c r="AT100" s="151" t="s">
        <v>138</v>
      </c>
      <c r="AU100" s="151" t="s">
        <v>84</v>
      </c>
      <c r="AY100" s="19" t="s">
        <v>134</v>
      </c>
      <c r="BE100" s="152">
        <f t="shared" si="4"/>
        <v>0</v>
      </c>
      <c r="BF100" s="152">
        <f t="shared" si="5"/>
        <v>0</v>
      </c>
      <c r="BG100" s="152">
        <f t="shared" si="6"/>
        <v>0</v>
      </c>
      <c r="BH100" s="152">
        <f t="shared" si="7"/>
        <v>0</v>
      </c>
      <c r="BI100" s="152">
        <f t="shared" si="8"/>
        <v>0</v>
      </c>
      <c r="BJ100" s="19" t="s">
        <v>82</v>
      </c>
      <c r="BK100" s="152">
        <f t="shared" si="9"/>
        <v>0</v>
      </c>
      <c r="BL100" s="19" t="s">
        <v>599</v>
      </c>
      <c r="BM100" s="151" t="s">
        <v>645</v>
      </c>
    </row>
    <row r="101" spans="1:65" s="2" customFormat="1" ht="16.5" customHeight="1">
      <c r="A101" s="34"/>
      <c r="B101" s="139"/>
      <c r="C101" s="140" t="s">
        <v>243</v>
      </c>
      <c r="D101" s="140" t="s">
        <v>138</v>
      </c>
      <c r="E101" s="141" t="s">
        <v>646</v>
      </c>
      <c r="F101" s="142" t="s">
        <v>647</v>
      </c>
      <c r="G101" s="143" t="s">
        <v>598</v>
      </c>
      <c r="H101" s="144">
        <v>1</v>
      </c>
      <c r="I101" s="145"/>
      <c r="J101" s="146">
        <f t="shared" si="0"/>
        <v>0</v>
      </c>
      <c r="K101" s="142" t="s">
        <v>3</v>
      </c>
      <c r="L101" s="35"/>
      <c r="M101" s="147" t="s">
        <v>3</v>
      </c>
      <c r="N101" s="148" t="s">
        <v>45</v>
      </c>
      <c r="O101" s="55"/>
      <c r="P101" s="149">
        <f t="shared" si="1"/>
        <v>0</v>
      </c>
      <c r="Q101" s="149">
        <v>0</v>
      </c>
      <c r="R101" s="149">
        <f t="shared" si="2"/>
        <v>0</v>
      </c>
      <c r="S101" s="149">
        <v>0</v>
      </c>
      <c r="T101" s="150">
        <f t="shared" si="3"/>
        <v>0</v>
      </c>
      <c r="U101" s="34"/>
      <c r="V101" s="34"/>
      <c r="W101" s="34"/>
      <c r="X101" s="34"/>
      <c r="Y101" s="34"/>
      <c r="Z101" s="34"/>
      <c r="AA101" s="34"/>
      <c r="AB101" s="34"/>
      <c r="AC101" s="34"/>
      <c r="AD101" s="34"/>
      <c r="AE101" s="34"/>
      <c r="AR101" s="151" t="s">
        <v>599</v>
      </c>
      <c r="AT101" s="151" t="s">
        <v>138</v>
      </c>
      <c r="AU101" s="151" t="s">
        <v>84</v>
      </c>
      <c r="AY101" s="19" t="s">
        <v>134</v>
      </c>
      <c r="BE101" s="152">
        <f t="shared" si="4"/>
        <v>0</v>
      </c>
      <c r="BF101" s="152">
        <f t="shared" si="5"/>
        <v>0</v>
      </c>
      <c r="BG101" s="152">
        <f t="shared" si="6"/>
        <v>0</v>
      </c>
      <c r="BH101" s="152">
        <f t="shared" si="7"/>
        <v>0</v>
      </c>
      <c r="BI101" s="152">
        <f t="shared" si="8"/>
        <v>0</v>
      </c>
      <c r="BJ101" s="19" t="s">
        <v>82</v>
      </c>
      <c r="BK101" s="152">
        <f t="shared" si="9"/>
        <v>0</v>
      </c>
      <c r="BL101" s="19" t="s">
        <v>599</v>
      </c>
      <c r="BM101" s="151" t="s">
        <v>648</v>
      </c>
    </row>
    <row r="102" spans="1:65" s="12" customFormat="1" ht="22.9" customHeight="1">
      <c r="B102" s="126"/>
      <c r="D102" s="127" t="s">
        <v>73</v>
      </c>
      <c r="E102" s="137" t="s">
        <v>649</v>
      </c>
      <c r="F102" s="137" t="s">
        <v>650</v>
      </c>
      <c r="I102" s="129"/>
      <c r="J102" s="138">
        <f>BK102</f>
        <v>0</v>
      </c>
      <c r="L102" s="126"/>
      <c r="M102" s="131"/>
      <c r="N102" s="132"/>
      <c r="O102" s="132"/>
      <c r="P102" s="133">
        <f>SUM(P103:P107)</f>
        <v>0</v>
      </c>
      <c r="Q102" s="132"/>
      <c r="R102" s="133">
        <f>SUM(R103:R107)</f>
        <v>0</v>
      </c>
      <c r="S102" s="132"/>
      <c r="T102" s="134">
        <f>SUM(T103:T107)</f>
        <v>0</v>
      </c>
      <c r="AR102" s="127" t="s">
        <v>143</v>
      </c>
      <c r="AT102" s="135" t="s">
        <v>73</v>
      </c>
      <c r="AU102" s="135" t="s">
        <v>82</v>
      </c>
      <c r="AY102" s="127" t="s">
        <v>134</v>
      </c>
      <c r="BK102" s="136">
        <f>SUM(BK103:BK107)</f>
        <v>0</v>
      </c>
    </row>
    <row r="103" spans="1:65" s="2" customFormat="1" ht="24">
      <c r="A103" s="34"/>
      <c r="B103" s="139"/>
      <c r="C103" s="140" t="s">
        <v>248</v>
      </c>
      <c r="D103" s="140" t="s">
        <v>138</v>
      </c>
      <c r="E103" s="141" t="s">
        <v>651</v>
      </c>
      <c r="F103" s="142" t="s">
        <v>652</v>
      </c>
      <c r="G103" s="143" t="s">
        <v>598</v>
      </c>
      <c r="H103" s="144">
        <v>1</v>
      </c>
      <c r="I103" s="145"/>
      <c r="J103" s="146">
        <f>ROUND(I103*H103,2)</f>
        <v>0</v>
      </c>
      <c r="K103" s="142" t="s">
        <v>3</v>
      </c>
      <c r="L103" s="35"/>
      <c r="M103" s="147" t="s">
        <v>3</v>
      </c>
      <c r="N103" s="148" t="s">
        <v>45</v>
      </c>
      <c r="O103" s="55"/>
      <c r="P103" s="149">
        <f>O103*H103</f>
        <v>0</v>
      </c>
      <c r="Q103" s="149">
        <v>0</v>
      </c>
      <c r="R103" s="149">
        <f>Q103*H103</f>
        <v>0</v>
      </c>
      <c r="S103" s="149">
        <v>0</v>
      </c>
      <c r="T103" s="150">
        <f>S103*H103</f>
        <v>0</v>
      </c>
      <c r="U103" s="34"/>
      <c r="V103" s="34"/>
      <c r="W103" s="34"/>
      <c r="X103" s="34"/>
      <c r="Y103" s="34"/>
      <c r="Z103" s="34"/>
      <c r="AA103" s="34"/>
      <c r="AB103" s="34"/>
      <c r="AC103" s="34"/>
      <c r="AD103" s="34"/>
      <c r="AE103" s="34"/>
      <c r="AR103" s="151" t="s">
        <v>653</v>
      </c>
      <c r="AT103" s="151" t="s">
        <v>138</v>
      </c>
      <c r="AU103" s="151" t="s">
        <v>84</v>
      </c>
      <c r="AY103" s="19" t="s">
        <v>134</v>
      </c>
      <c r="BE103" s="152">
        <f>IF(N103="základní",J103,0)</f>
        <v>0</v>
      </c>
      <c r="BF103" s="152">
        <f>IF(N103="snížená",J103,0)</f>
        <v>0</v>
      </c>
      <c r="BG103" s="152">
        <f>IF(N103="zákl. přenesená",J103,0)</f>
        <v>0</v>
      </c>
      <c r="BH103" s="152">
        <f>IF(N103="sníž. přenesená",J103,0)</f>
        <v>0</v>
      </c>
      <c r="BI103" s="152">
        <f>IF(N103="nulová",J103,0)</f>
        <v>0</v>
      </c>
      <c r="BJ103" s="19" t="s">
        <v>82</v>
      </c>
      <c r="BK103" s="152">
        <f>ROUND(I103*H103,2)</f>
        <v>0</v>
      </c>
      <c r="BL103" s="19" t="s">
        <v>653</v>
      </c>
      <c r="BM103" s="151" t="s">
        <v>654</v>
      </c>
    </row>
    <row r="104" spans="1:65" s="2" customFormat="1" ht="33" customHeight="1">
      <c r="A104" s="34"/>
      <c r="B104" s="139"/>
      <c r="C104" s="140" t="s">
        <v>255</v>
      </c>
      <c r="D104" s="140" t="s">
        <v>138</v>
      </c>
      <c r="E104" s="141" t="s">
        <v>655</v>
      </c>
      <c r="F104" s="142" t="s">
        <v>656</v>
      </c>
      <c r="G104" s="143" t="s">
        <v>598</v>
      </c>
      <c r="H104" s="144">
        <v>1</v>
      </c>
      <c r="I104" s="145"/>
      <c r="J104" s="146">
        <f>ROUND(I104*H104,2)</f>
        <v>0</v>
      </c>
      <c r="K104" s="142" t="s">
        <v>3</v>
      </c>
      <c r="L104" s="35"/>
      <c r="M104" s="147" t="s">
        <v>3</v>
      </c>
      <c r="N104" s="148" t="s">
        <v>45</v>
      </c>
      <c r="O104" s="55"/>
      <c r="P104" s="149">
        <f>O104*H104</f>
        <v>0</v>
      </c>
      <c r="Q104" s="149">
        <v>0</v>
      </c>
      <c r="R104" s="149">
        <f>Q104*H104</f>
        <v>0</v>
      </c>
      <c r="S104" s="149">
        <v>0</v>
      </c>
      <c r="T104" s="150">
        <f>S104*H104</f>
        <v>0</v>
      </c>
      <c r="U104" s="34"/>
      <c r="V104" s="34"/>
      <c r="W104" s="34"/>
      <c r="X104" s="34"/>
      <c r="Y104" s="34"/>
      <c r="Z104" s="34"/>
      <c r="AA104" s="34"/>
      <c r="AB104" s="34"/>
      <c r="AC104" s="34"/>
      <c r="AD104" s="34"/>
      <c r="AE104" s="34"/>
      <c r="AR104" s="151" t="s">
        <v>653</v>
      </c>
      <c r="AT104" s="151" t="s">
        <v>138</v>
      </c>
      <c r="AU104" s="151" t="s">
        <v>84</v>
      </c>
      <c r="AY104" s="19" t="s">
        <v>134</v>
      </c>
      <c r="BE104" s="152">
        <f>IF(N104="základní",J104,0)</f>
        <v>0</v>
      </c>
      <c r="BF104" s="152">
        <f>IF(N104="snížená",J104,0)</f>
        <v>0</v>
      </c>
      <c r="BG104" s="152">
        <f>IF(N104="zákl. přenesená",J104,0)</f>
        <v>0</v>
      </c>
      <c r="BH104" s="152">
        <f>IF(N104="sníž. přenesená",J104,0)</f>
        <v>0</v>
      </c>
      <c r="BI104" s="152">
        <f>IF(N104="nulová",J104,0)</f>
        <v>0</v>
      </c>
      <c r="BJ104" s="19" t="s">
        <v>82</v>
      </c>
      <c r="BK104" s="152">
        <f>ROUND(I104*H104,2)</f>
        <v>0</v>
      </c>
      <c r="BL104" s="19" t="s">
        <v>653</v>
      </c>
      <c r="BM104" s="151" t="s">
        <v>657</v>
      </c>
    </row>
    <row r="105" spans="1:65" s="2" customFormat="1" ht="16.5" customHeight="1">
      <c r="A105" s="34"/>
      <c r="B105" s="139"/>
      <c r="C105" s="140" t="s">
        <v>270</v>
      </c>
      <c r="D105" s="140" t="s">
        <v>138</v>
      </c>
      <c r="E105" s="141" t="s">
        <v>658</v>
      </c>
      <c r="F105" s="142" t="s">
        <v>659</v>
      </c>
      <c r="G105" s="143" t="s">
        <v>598</v>
      </c>
      <c r="H105" s="144">
        <v>1</v>
      </c>
      <c r="I105" s="145"/>
      <c r="J105" s="146">
        <f>ROUND(I105*H105,2)</f>
        <v>0</v>
      </c>
      <c r="K105" s="142" t="s">
        <v>3</v>
      </c>
      <c r="L105" s="35"/>
      <c r="M105" s="147" t="s">
        <v>3</v>
      </c>
      <c r="N105" s="148" t="s">
        <v>45</v>
      </c>
      <c r="O105" s="55"/>
      <c r="P105" s="149">
        <f>O105*H105</f>
        <v>0</v>
      </c>
      <c r="Q105" s="149">
        <v>0</v>
      </c>
      <c r="R105" s="149">
        <f>Q105*H105</f>
        <v>0</v>
      </c>
      <c r="S105" s="149">
        <v>0</v>
      </c>
      <c r="T105" s="150">
        <f>S105*H105</f>
        <v>0</v>
      </c>
      <c r="U105" s="34"/>
      <c r="V105" s="34"/>
      <c r="W105" s="34"/>
      <c r="X105" s="34"/>
      <c r="Y105" s="34"/>
      <c r="Z105" s="34"/>
      <c r="AA105" s="34"/>
      <c r="AB105" s="34"/>
      <c r="AC105" s="34"/>
      <c r="AD105" s="34"/>
      <c r="AE105" s="34"/>
      <c r="AR105" s="151" t="s">
        <v>599</v>
      </c>
      <c r="AT105" s="151" t="s">
        <v>138</v>
      </c>
      <c r="AU105" s="151" t="s">
        <v>84</v>
      </c>
      <c r="AY105" s="19" t="s">
        <v>134</v>
      </c>
      <c r="BE105" s="152">
        <f>IF(N105="základní",J105,0)</f>
        <v>0</v>
      </c>
      <c r="BF105" s="152">
        <f>IF(N105="snížená",J105,0)</f>
        <v>0</v>
      </c>
      <c r="BG105" s="152">
        <f>IF(N105="zákl. přenesená",J105,0)</f>
        <v>0</v>
      </c>
      <c r="BH105" s="152">
        <f>IF(N105="sníž. přenesená",J105,0)</f>
        <v>0</v>
      </c>
      <c r="BI105" s="152">
        <f>IF(N105="nulová",J105,0)</f>
        <v>0</v>
      </c>
      <c r="BJ105" s="19" t="s">
        <v>82</v>
      </c>
      <c r="BK105" s="152">
        <f>ROUND(I105*H105,2)</f>
        <v>0</v>
      </c>
      <c r="BL105" s="19" t="s">
        <v>599</v>
      </c>
      <c r="BM105" s="151" t="s">
        <v>660</v>
      </c>
    </row>
    <row r="106" spans="1:65" s="2" customFormat="1" ht="16.5" customHeight="1">
      <c r="A106" s="34"/>
      <c r="B106" s="139"/>
      <c r="C106" s="140" t="s">
        <v>260</v>
      </c>
      <c r="D106" s="140" t="s">
        <v>138</v>
      </c>
      <c r="E106" s="141" t="s">
        <v>661</v>
      </c>
      <c r="F106" s="142" t="s">
        <v>662</v>
      </c>
      <c r="G106" s="143" t="s">
        <v>598</v>
      </c>
      <c r="H106" s="144">
        <v>1</v>
      </c>
      <c r="I106" s="145"/>
      <c r="J106" s="146">
        <f>ROUND(I106*H106,2)</f>
        <v>0</v>
      </c>
      <c r="K106" s="142" t="s">
        <v>3</v>
      </c>
      <c r="L106" s="35"/>
      <c r="M106" s="147" t="s">
        <v>3</v>
      </c>
      <c r="N106" s="148" t="s">
        <v>45</v>
      </c>
      <c r="O106" s="55"/>
      <c r="P106" s="149">
        <f>O106*H106</f>
        <v>0</v>
      </c>
      <c r="Q106" s="149">
        <v>0</v>
      </c>
      <c r="R106" s="149">
        <f>Q106*H106</f>
        <v>0</v>
      </c>
      <c r="S106" s="149">
        <v>0</v>
      </c>
      <c r="T106" s="150">
        <f>S106*H106</f>
        <v>0</v>
      </c>
      <c r="U106" s="34"/>
      <c r="V106" s="34"/>
      <c r="W106" s="34"/>
      <c r="X106" s="34"/>
      <c r="Y106" s="34"/>
      <c r="Z106" s="34"/>
      <c r="AA106" s="34"/>
      <c r="AB106" s="34"/>
      <c r="AC106" s="34"/>
      <c r="AD106" s="34"/>
      <c r="AE106" s="34"/>
      <c r="AR106" s="151" t="s">
        <v>653</v>
      </c>
      <c r="AT106" s="151" t="s">
        <v>138</v>
      </c>
      <c r="AU106" s="151" t="s">
        <v>84</v>
      </c>
      <c r="AY106" s="19" t="s">
        <v>134</v>
      </c>
      <c r="BE106" s="152">
        <f>IF(N106="základní",J106,0)</f>
        <v>0</v>
      </c>
      <c r="BF106" s="152">
        <f>IF(N106="snížená",J106,0)</f>
        <v>0</v>
      </c>
      <c r="BG106" s="152">
        <f>IF(N106="zákl. přenesená",J106,0)</f>
        <v>0</v>
      </c>
      <c r="BH106" s="152">
        <f>IF(N106="sníž. přenesená",J106,0)</f>
        <v>0</v>
      </c>
      <c r="BI106" s="152">
        <f>IF(N106="nulová",J106,0)</f>
        <v>0</v>
      </c>
      <c r="BJ106" s="19" t="s">
        <v>82</v>
      </c>
      <c r="BK106" s="152">
        <f>ROUND(I106*H106,2)</f>
        <v>0</v>
      </c>
      <c r="BL106" s="19" t="s">
        <v>653</v>
      </c>
      <c r="BM106" s="151" t="s">
        <v>663</v>
      </c>
    </row>
    <row r="107" spans="1:65" s="2" customFormat="1" ht="21.75" customHeight="1">
      <c r="A107" s="34"/>
      <c r="B107" s="139"/>
      <c r="C107" s="140" t="s">
        <v>8</v>
      </c>
      <c r="D107" s="140" t="s">
        <v>138</v>
      </c>
      <c r="E107" s="141" t="s">
        <v>664</v>
      </c>
      <c r="F107" s="142" t="s">
        <v>665</v>
      </c>
      <c r="G107" s="143" t="s">
        <v>598</v>
      </c>
      <c r="H107" s="144">
        <v>1</v>
      </c>
      <c r="I107" s="145"/>
      <c r="J107" s="146">
        <f>ROUND(I107*H107,2)</f>
        <v>0</v>
      </c>
      <c r="K107" s="142" t="s">
        <v>3</v>
      </c>
      <c r="L107" s="35"/>
      <c r="M107" s="199" t="s">
        <v>3</v>
      </c>
      <c r="N107" s="200" t="s">
        <v>45</v>
      </c>
      <c r="O107" s="201"/>
      <c r="P107" s="202">
        <f>O107*H107</f>
        <v>0</v>
      </c>
      <c r="Q107" s="202">
        <v>0</v>
      </c>
      <c r="R107" s="202">
        <f>Q107*H107</f>
        <v>0</v>
      </c>
      <c r="S107" s="202">
        <v>0</v>
      </c>
      <c r="T107" s="203">
        <f>S107*H107</f>
        <v>0</v>
      </c>
      <c r="U107" s="34"/>
      <c r="V107" s="34"/>
      <c r="W107" s="34"/>
      <c r="X107" s="34"/>
      <c r="Y107" s="34"/>
      <c r="Z107" s="34"/>
      <c r="AA107" s="34"/>
      <c r="AB107" s="34"/>
      <c r="AC107" s="34"/>
      <c r="AD107" s="34"/>
      <c r="AE107" s="34"/>
      <c r="AR107" s="151" t="s">
        <v>653</v>
      </c>
      <c r="AT107" s="151" t="s">
        <v>138</v>
      </c>
      <c r="AU107" s="151" t="s">
        <v>84</v>
      </c>
      <c r="AY107" s="19" t="s">
        <v>134</v>
      </c>
      <c r="BE107" s="152">
        <f>IF(N107="základní",J107,0)</f>
        <v>0</v>
      </c>
      <c r="BF107" s="152">
        <f>IF(N107="snížená",J107,0)</f>
        <v>0</v>
      </c>
      <c r="BG107" s="152">
        <f>IF(N107="zákl. přenesená",J107,0)</f>
        <v>0</v>
      </c>
      <c r="BH107" s="152">
        <f>IF(N107="sníž. přenesená",J107,0)</f>
        <v>0</v>
      </c>
      <c r="BI107" s="152">
        <f>IF(N107="nulová",J107,0)</f>
        <v>0</v>
      </c>
      <c r="BJ107" s="19" t="s">
        <v>82</v>
      </c>
      <c r="BK107" s="152">
        <f>ROUND(I107*H107,2)</f>
        <v>0</v>
      </c>
      <c r="BL107" s="19" t="s">
        <v>653</v>
      </c>
      <c r="BM107" s="151" t="s">
        <v>666</v>
      </c>
    </row>
    <row r="108" spans="1:65" s="2" customFormat="1" ht="6.95" customHeight="1">
      <c r="A108" s="34"/>
      <c r="B108" s="44"/>
      <c r="C108" s="45"/>
      <c r="D108" s="45"/>
      <c r="E108" s="45"/>
      <c r="F108" s="45"/>
      <c r="G108" s="45"/>
      <c r="H108" s="45"/>
      <c r="I108" s="45"/>
      <c r="J108" s="45"/>
      <c r="K108" s="45"/>
      <c r="L108" s="35"/>
      <c r="M108" s="34"/>
      <c r="O108" s="34"/>
      <c r="P108" s="34"/>
      <c r="Q108" s="34"/>
      <c r="R108" s="34"/>
      <c r="S108" s="34"/>
      <c r="T108" s="34"/>
      <c r="U108" s="34"/>
      <c r="V108" s="34"/>
      <c r="W108" s="34"/>
      <c r="X108" s="34"/>
      <c r="Y108" s="34"/>
      <c r="Z108" s="34"/>
      <c r="AA108" s="34"/>
      <c r="AB108" s="34"/>
      <c r="AC108" s="34"/>
      <c r="AD108" s="34"/>
      <c r="AE108" s="34"/>
    </row>
  </sheetData>
  <autoFilter ref="C81:K107"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tabSelected="1" zoomScale="110" zoomScaleNormal="110" workbookViewId="0"/>
  </sheetViews>
  <sheetFormatPr defaultRowHeight="11.25"/>
  <cols>
    <col min="1" max="1" width="8.33203125" style="204" customWidth="1"/>
    <col min="2" max="2" width="1.6640625" style="204" customWidth="1"/>
    <col min="3" max="4" width="5" style="204" customWidth="1"/>
    <col min="5" max="5" width="11.6640625" style="204" customWidth="1"/>
    <col min="6" max="6" width="9.1640625" style="204" customWidth="1"/>
    <col min="7" max="7" width="5" style="204" customWidth="1"/>
    <col min="8" max="8" width="77.83203125" style="204" customWidth="1"/>
    <col min="9" max="10" width="20" style="204" customWidth="1"/>
    <col min="11" max="11" width="1.6640625" style="204" customWidth="1"/>
  </cols>
  <sheetData>
    <row r="1" spans="2:11" s="1" customFormat="1" ht="37.5" customHeight="1"/>
    <row r="2" spans="2:11" s="1" customFormat="1" ht="7.5" customHeight="1">
      <c r="B2" s="205"/>
      <c r="C2" s="206"/>
      <c r="D2" s="206"/>
      <c r="E2" s="206"/>
      <c r="F2" s="206"/>
      <c r="G2" s="206"/>
      <c r="H2" s="206"/>
      <c r="I2" s="206"/>
      <c r="J2" s="206"/>
      <c r="K2" s="207"/>
    </row>
    <row r="3" spans="2:11" s="17" customFormat="1" ht="45" customHeight="1">
      <c r="B3" s="208"/>
      <c r="C3" s="328" t="s">
        <v>667</v>
      </c>
      <c r="D3" s="328"/>
      <c r="E3" s="328"/>
      <c r="F3" s="328"/>
      <c r="G3" s="328"/>
      <c r="H3" s="328"/>
      <c r="I3" s="328"/>
      <c r="J3" s="328"/>
      <c r="K3" s="209"/>
    </row>
    <row r="4" spans="2:11" s="1" customFormat="1" ht="25.5" customHeight="1">
      <c r="B4" s="210"/>
      <c r="C4" s="329" t="s">
        <v>668</v>
      </c>
      <c r="D4" s="329"/>
      <c r="E4" s="329"/>
      <c r="F4" s="329"/>
      <c r="G4" s="329"/>
      <c r="H4" s="329"/>
      <c r="I4" s="329"/>
      <c r="J4" s="329"/>
      <c r="K4" s="211"/>
    </row>
    <row r="5" spans="2:11" s="1" customFormat="1" ht="5.25" customHeight="1">
      <c r="B5" s="210"/>
      <c r="C5" s="212"/>
      <c r="D5" s="212"/>
      <c r="E5" s="212"/>
      <c r="F5" s="212"/>
      <c r="G5" s="212"/>
      <c r="H5" s="212"/>
      <c r="I5" s="212"/>
      <c r="J5" s="212"/>
      <c r="K5" s="211"/>
    </row>
    <row r="6" spans="2:11" s="1" customFormat="1" ht="15" customHeight="1">
      <c r="B6" s="210"/>
      <c r="C6" s="327" t="s">
        <v>669</v>
      </c>
      <c r="D6" s="327"/>
      <c r="E6" s="327"/>
      <c r="F6" s="327"/>
      <c r="G6" s="327"/>
      <c r="H6" s="327"/>
      <c r="I6" s="327"/>
      <c r="J6" s="327"/>
      <c r="K6" s="211"/>
    </row>
    <row r="7" spans="2:11" s="1" customFormat="1" ht="15" customHeight="1">
      <c r="B7" s="214"/>
      <c r="C7" s="327" t="s">
        <v>670</v>
      </c>
      <c r="D7" s="327"/>
      <c r="E7" s="327"/>
      <c r="F7" s="327"/>
      <c r="G7" s="327"/>
      <c r="H7" s="327"/>
      <c r="I7" s="327"/>
      <c r="J7" s="327"/>
      <c r="K7" s="211"/>
    </row>
    <row r="8" spans="2:11" s="1" customFormat="1" ht="12.75" customHeight="1">
      <c r="B8" s="214"/>
      <c r="C8" s="213"/>
      <c r="D8" s="213"/>
      <c r="E8" s="213"/>
      <c r="F8" s="213"/>
      <c r="G8" s="213"/>
      <c r="H8" s="213"/>
      <c r="I8" s="213"/>
      <c r="J8" s="213"/>
      <c r="K8" s="211"/>
    </row>
    <row r="9" spans="2:11" s="1" customFormat="1" ht="15" customHeight="1">
      <c r="B9" s="214"/>
      <c r="C9" s="327" t="s">
        <v>671</v>
      </c>
      <c r="D9" s="327"/>
      <c r="E9" s="327"/>
      <c r="F9" s="327"/>
      <c r="G9" s="327"/>
      <c r="H9" s="327"/>
      <c r="I9" s="327"/>
      <c r="J9" s="327"/>
      <c r="K9" s="211"/>
    </row>
    <row r="10" spans="2:11" s="1" customFormat="1" ht="15" customHeight="1">
      <c r="B10" s="214"/>
      <c r="C10" s="213"/>
      <c r="D10" s="327" t="s">
        <v>672</v>
      </c>
      <c r="E10" s="327"/>
      <c r="F10" s="327"/>
      <c r="G10" s="327"/>
      <c r="H10" s="327"/>
      <c r="I10" s="327"/>
      <c r="J10" s="327"/>
      <c r="K10" s="211"/>
    </row>
    <row r="11" spans="2:11" s="1" customFormat="1" ht="15" customHeight="1">
      <c r="B11" s="214"/>
      <c r="C11" s="215"/>
      <c r="D11" s="327" t="s">
        <v>673</v>
      </c>
      <c r="E11" s="327"/>
      <c r="F11" s="327"/>
      <c r="G11" s="327"/>
      <c r="H11" s="327"/>
      <c r="I11" s="327"/>
      <c r="J11" s="327"/>
      <c r="K11" s="211"/>
    </row>
    <row r="12" spans="2:11" s="1" customFormat="1" ht="15" customHeight="1">
      <c r="B12" s="214"/>
      <c r="C12" s="215"/>
      <c r="D12" s="213"/>
      <c r="E12" s="213"/>
      <c r="F12" s="213"/>
      <c r="G12" s="213"/>
      <c r="H12" s="213"/>
      <c r="I12" s="213"/>
      <c r="J12" s="213"/>
      <c r="K12" s="211"/>
    </row>
    <row r="13" spans="2:11" s="1" customFormat="1" ht="15" customHeight="1">
      <c r="B13" s="214"/>
      <c r="C13" s="215"/>
      <c r="D13" s="216" t="s">
        <v>674</v>
      </c>
      <c r="E13" s="213"/>
      <c r="F13" s="213"/>
      <c r="G13" s="213"/>
      <c r="H13" s="213"/>
      <c r="I13" s="213"/>
      <c r="J13" s="213"/>
      <c r="K13" s="211"/>
    </row>
    <row r="14" spans="2:11" s="1" customFormat="1" ht="12.75" customHeight="1">
      <c r="B14" s="214"/>
      <c r="C14" s="215"/>
      <c r="D14" s="215"/>
      <c r="E14" s="215"/>
      <c r="F14" s="215"/>
      <c r="G14" s="215"/>
      <c r="H14" s="215"/>
      <c r="I14" s="215"/>
      <c r="J14" s="215"/>
      <c r="K14" s="211"/>
    </row>
    <row r="15" spans="2:11" s="1" customFormat="1" ht="15" customHeight="1">
      <c r="B15" s="214"/>
      <c r="C15" s="215"/>
      <c r="D15" s="327" t="s">
        <v>675</v>
      </c>
      <c r="E15" s="327"/>
      <c r="F15" s="327"/>
      <c r="G15" s="327"/>
      <c r="H15" s="327"/>
      <c r="I15" s="327"/>
      <c r="J15" s="327"/>
      <c r="K15" s="211"/>
    </row>
    <row r="16" spans="2:11" s="1" customFormat="1" ht="15" customHeight="1">
      <c r="B16" s="214"/>
      <c r="C16" s="215"/>
      <c r="D16" s="327" t="s">
        <v>676</v>
      </c>
      <c r="E16" s="327"/>
      <c r="F16" s="327"/>
      <c r="G16" s="327"/>
      <c r="H16" s="327"/>
      <c r="I16" s="327"/>
      <c r="J16" s="327"/>
      <c r="K16" s="211"/>
    </row>
    <row r="17" spans="2:11" s="1" customFormat="1" ht="15" customHeight="1">
      <c r="B17" s="214"/>
      <c r="C17" s="215"/>
      <c r="D17" s="327" t="s">
        <v>677</v>
      </c>
      <c r="E17" s="327"/>
      <c r="F17" s="327"/>
      <c r="G17" s="327"/>
      <c r="H17" s="327"/>
      <c r="I17" s="327"/>
      <c r="J17" s="327"/>
      <c r="K17" s="211"/>
    </row>
    <row r="18" spans="2:11" s="1" customFormat="1" ht="15" customHeight="1">
      <c r="B18" s="214"/>
      <c r="C18" s="215"/>
      <c r="D18" s="215"/>
      <c r="E18" s="217" t="s">
        <v>81</v>
      </c>
      <c r="F18" s="327" t="s">
        <v>678</v>
      </c>
      <c r="G18" s="327"/>
      <c r="H18" s="327"/>
      <c r="I18" s="327"/>
      <c r="J18" s="327"/>
      <c r="K18" s="211"/>
    </row>
    <row r="19" spans="2:11" s="1" customFormat="1" ht="15" customHeight="1">
      <c r="B19" s="214"/>
      <c r="C19" s="215"/>
      <c r="D19" s="215"/>
      <c r="E19" s="217" t="s">
        <v>679</v>
      </c>
      <c r="F19" s="327" t="s">
        <v>680</v>
      </c>
      <c r="G19" s="327"/>
      <c r="H19" s="327"/>
      <c r="I19" s="327"/>
      <c r="J19" s="327"/>
      <c r="K19" s="211"/>
    </row>
    <row r="20" spans="2:11" s="1" customFormat="1" ht="15" customHeight="1">
      <c r="B20" s="214"/>
      <c r="C20" s="215"/>
      <c r="D20" s="215"/>
      <c r="E20" s="217" t="s">
        <v>681</v>
      </c>
      <c r="F20" s="327" t="s">
        <v>682</v>
      </c>
      <c r="G20" s="327"/>
      <c r="H20" s="327"/>
      <c r="I20" s="327"/>
      <c r="J20" s="327"/>
      <c r="K20" s="211"/>
    </row>
    <row r="21" spans="2:11" s="1" customFormat="1" ht="15" customHeight="1">
      <c r="B21" s="214"/>
      <c r="C21" s="215"/>
      <c r="D21" s="215"/>
      <c r="E21" s="217" t="s">
        <v>87</v>
      </c>
      <c r="F21" s="327" t="s">
        <v>86</v>
      </c>
      <c r="G21" s="327"/>
      <c r="H21" s="327"/>
      <c r="I21" s="327"/>
      <c r="J21" s="327"/>
      <c r="K21" s="211"/>
    </row>
    <row r="22" spans="2:11" s="1" customFormat="1" ht="15" customHeight="1">
      <c r="B22" s="214"/>
      <c r="C22" s="215"/>
      <c r="D22" s="215"/>
      <c r="E22" s="217" t="s">
        <v>592</v>
      </c>
      <c r="F22" s="327" t="s">
        <v>683</v>
      </c>
      <c r="G22" s="327"/>
      <c r="H22" s="327"/>
      <c r="I22" s="327"/>
      <c r="J22" s="327"/>
      <c r="K22" s="211"/>
    </row>
    <row r="23" spans="2:11" s="1" customFormat="1" ht="15" customHeight="1">
      <c r="B23" s="214"/>
      <c r="C23" s="215"/>
      <c r="D23" s="215"/>
      <c r="E23" s="217" t="s">
        <v>684</v>
      </c>
      <c r="F23" s="327" t="s">
        <v>685</v>
      </c>
      <c r="G23" s="327"/>
      <c r="H23" s="327"/>
      <c r="I23" s="327"/>
      <c r="J23" s="327"/>
      <c r="K23" s="211"/>
    </row>
    <row r="24" spans="2:11" s="1" customFormat="1" ht="12.75" customHeight="1">
      <c r="B24" s="214"/>
      <c r="C24" s="215"/>
      <c r="D24" s="215"/>
      <c r="E24" s="215"/>
      <c r="F24" s="215"/>
      <c r="G24" s="215"/>
      <c r="H24" s="215"/>
      <c r="I24" s="215"/>
      <c r="J24" s="215"/>
      <c r="K24" s="211"/>
    </row>
    <row r="25" spans="2:11" s="1" customFormat="1" ht="15" customHeight="1">
      <c r="B25" s="214"/>
      <c r="C25" s="327" t="s">
        <v>686</v>
      </c>
      <c r="D25" s="327"/>
      <c r="E25" s="327"/>
      <c r="F25" s="327"/>
      <c r="G25" s="327"/>
      <c r="H25" s="327"/>
      <c r="I25" s="327"/>
      <c r="J25" s="327"/>
      <c r="K25" s="211"/>
    </row>
    <row r="26" spans="2:11" s="1" customFormat="1" ht="15" customHeight="1">
      <c r="B26" s="214"/>
      <c r="C26" s="327" t="s">
        <v>687</v>
      </c>
      <c r="D26" s="327"/>
      <c r="E26" s="327"/>
      <c r="F26" s="327"/>
      <c r="G26" s="327"/>
      <c r="H26" s="327"/>
      <c r="I26" s="327"/>
      <c r="J26" s="327"/>
      <c r="K26" s="211"/>
    </row>
    <row r="27" spans="2:11" s="1" customFormat="1" ht="15" customHeight="1">
      <c r="B27" s="214"/>
      <c r="C27" s="213"/>
      <c r="D27" s="327" t="s">
        <v>688</v>
      </c>
      <c r="E27" s="327"/>
      <c r="F27" s="327"/>
      <c r="G27" s="327"/>
      <c r="H27" s="327"/>
      <c r="I27" s="327"/>
      <c r="J27" s="327"/>
      <c r="K27" s="211"/>
    </row>
    <row r="28" spans="2:11" s="1" customFormat="1" ht="15" customHeight="1">
      <c r="B28" s="214"/>
      <c r="C28" s="215"/>
      <c r="D28" s="327" t="s">
        <v>689</v>
      </c>
      <c r="E28" s="327"/>
      <c r="F28" s="327"/>
      <c r="G28" s="327"/>
      <c r="H28" s="327"/>
      <c r="I28" s="327"/>
      <c r="J28" s="327"/>
      <c r="K28" s="211"/>
    </row>
    <row r="29" spans="2:11" s="1" customFormat="1" ht="12.75" customHeight="1">
      <c r="B29" s="214"/>
      <c r="C29" s="215"/>
      <c r="D29" s="215"/>
      <c r="E29" s="215"/>
      <c r="F29" s="215"/>
      <c r="G29" s="215"/>
      <c r="H29" s="215"/>
      <c r="I29" s="215"/>
      <c r="J29" s="215"/>
      <c r="K29" s="211"/>
    </row>
    <row r="30" spans="2:11" s="1" customFormat="1" ht="15" customHeight="1">
      <c r="B30" s="214"/>
      <c r="C30" s="215"/>
      <c r="D30" s="327" t="s">
        <v>690</v>
      </c>
      <c r="E30" s="327"/>
      <c r="F30" s="327"/>
      <c r="G30" s="327"/>
      <c r="H30" s="327"/>
      <c r="I30" s="327"/>
      <c r="J30" s="327"/>
      <c r="K30" s="211"/>
    </row>
    <row r="31" spans="2:11" s="1" customFormat="1" ht="15" customHeight="1">
      <c r="B31" s="214"/>
      <c r="C31" s="215"/>
      <c r="D31" s="327" t="s">
        <v>691</v>
      </c>
      <c r="E31" s="327"/>
      <c r="F31" s="327"/>
      <c r="G31" s="327"/>
      <c r="H31" s="327"/>
      <c r="I31" s="327"/>
      <c r="J31" s="327"/>
      <c r="K31" s="211"/>
    </row>
    <row r="32" spans="2:11" s="1" customFormat="1" ht="12.75" customHeight="1">
      <c r="B32" s="214"/>
      <c r="C32" s="215"/>
      <c r="D32" s="215"/>
      <c r="E32" s="215"/>
      <c r="F32" s="215"/>
      <c r="G32" s="215"/>
      <c r="H32" s="215"/>
      <c r="I32" s="215"/>
      <c r="J32" s="215"/>
      <c r="K32" s="211"/>
    </row>
    <row r="33" spans="2:11" s="1" customFormat="1" ht="15" customHeight="1">
      <c r="B33" s="214"/>
      <c r="C33" s="215"/>
      <c r="D33" s="327" t="s">
        <v>692</v>
      </c>
      <c r="E33" s="327"/>
      <c r="F33" s="327"/>
      <c r="G33" s="327"/>
      <c r="H33" s="327"/>
      <c r="I33" s="327"/>
      <c r="J33" s="327"/>
      <c r="K33" s="211"/>
    </row>
    <row r="34" spans="2:11" s="1" customFormat="1" ht="15" customHeight="1">
      <c r="B34" s="214"/>
      <c r="C34" s="215"/>
      <c r="D34" s="327" t="s">
        <v>693</v>
      </c>
      <c r="E34" s="327"/>
      <c r="F34" s="327"/>
      <c r="G34" s="327"/>
      <c r="H34" s="327"/>
      <c r="I34" s="327"/>
      <c r="J34" s="327"/>
      <c r="K34" s="211"/>
    </row>
    <row r="35" spans="2:11" s="1" customFormat="1" ht="15" customHeight="1">
      <c r="B35" s="214"/>
      <c r="C35" s="215"/>
      <c r="D35" s="327" t="s">
        <v>694</v>
      </c>
      <c r="E35" s="327"/>
      <c r="F35" s="327"/>
      <c r="G35" s="327"/>
      <c r="H35" s="327"/>
      <c r="I35" s="327"/>
      <c r="J35" s="327"/>
      <c r="K35" s="211"/>
    </row>
    <row r="36" spans="2:11" s="1" customFormat="1" ht="15" customHeight="1">
      <c r="B36" s="214"/>
      <c r="C36" s="215"/>
      <c r="D36" s="213"/>
      <c r="E36" s="216" t="s">
        <v>120</v>
      </c>
      <c r="F36" s="213"/>
      <c r="G36" s="327" t="s">
        <v>695</v>
      </c>
      <c r="H36" s="327"/>
      <c r="I36" s="327"/>
      <c r="J36" s="327"/>
      <c r="K36" s="211"/>
    </row>
    <row r="37" spans="2:11" s="1" customFormat="1" ht="30.75" customHeight="1">
      <c r="B37" s="214"/>
      <c r="C37" s="215"/>
      <c r="D37" s="213"/>
      <c r="E37" s="216" t="s">
        <v>696</v>
      </c>
      <c r="F37" s="213"/>
      <c r="G37" s="327" t="s">
        <v>697</v>
      </c>
      <c r="H37" s="327"/>
      <c r="I37" s="327"/>
      <c r="J37" s="327"/>
      <c r="K37" s="211"/>
    </row>
    <row r="38" spans="2:11" s="1" customFormat="1" ht="15" customHeight="1">
      <c r="B38" s="214"/>
      <c r="C38" s="215"/>
      <c r="D38" s="213"/>
      <c r="E38" s="216" t="s">
        <v>55</v>
      </c>
      <c r="F38" s="213"/>
      <c r="G38" s="327" t="s">
        <v>698</v>
      </c>
      <c r="H38" s="327"/>
      <c r="I38" s="327"/>
      <c r="J38" s="327"/>
      <c r="K38" s="211"/>
    </row>
    <row r="39" spans="2:11" s="1" customFormat="1" ht="15" customHeight="1">
      <c r="B39" s="214"/>
      <c r="C39" s="215"/>
      <c r="D39" s="213"/>
      <c r="E39" s="216" t="s">
        <v>56</v>
      </c>
      <c r="F39" s="213"/>
      <c r="G39" s="327" t="s">
        <v>699</v>
      </c>
      <c r="H39" s="327"/>
      <c r="I39" s="327"/>
      <c r="J39" s="327"/>
      <c r="K39" s="211"/>
    </row>
    <row r="40" spans="2:11" s="1" customFormat="1" ht="15" customHeight="1">
      <c r="B40" s="214"/>
      <c r="C40" s="215"/>
      <c r="D40" s="213"/>
      <c r="E40" s="216" t="s">
        <v>121</v>
      </c>
      <c r="F40" s="213"/>
      <c r="G40" s="327" t="s">
        <v>700</v>
      </c>
      <c r="H40" s="327"/>
      <c r="I40" s="327"/>
      <c r="J40" s="327"/>
      <c r="K40" s="211"/>
    </row>
    <row r="41" spans="2:11" s="1" customFormat="1" ht="15" customHeight="1">
      <c r="B41" s="214"/>
      <c r="C41" s="215"/>
      <c r="D41" s="213"/>
      <c r="E41" s="216" t="s">
        <v>122</v>
      </c>
      <c r="F41" s="213"/>
      <c r="G41" s="327" t="s">
        <v>701</v>
      </c>
      <c r="H41" s="327"/>
      <c r="I41" s="327"/>
      <c r="J41" s="327"/>
      <c r="K41" s="211"/>
    </row>
    <row r="42" spans="2:11" s="1" customFormat="1" ht="15" customHeight="1">
      <c r="B42" s="214"/>
      <c r="C42" s="215"/>
      <c r="D42" s="213"/>
      <c r="E42" s="216" t="s">
        <v>702</v>
      </c>
      <c r="F42" s="213"/>
      <c r="G42" s="327" t="s">
        <v>703</v>
      </c>
      <c r="H42" s="327"/>
      <c r="I42" s="327"/>
      <c r="J42" s="327"/>
      <c r="K42" s="211"/>
    </row>
    <row r="43" spans="2:11" s="1" customFormat="1" ht="15" customHeight="1">
      <c r="B43" s="214"/>
      <c r="C43" s="215"/>
      <c r="D43" s="213"/>
      <c r="E43" s="216"/>
      <c r="F43" s="213"/>
      <c r="G43" s="327" t="s">
        <v>704</v>
      </c>
      <c r="H43" s="327"/>
      <c r="I43" s="327"/>
      <c r="J43" s="327"/>
      <c r="K43" s="211"/>
    </row>
    <row r="44" spans="2:11" s="1" customFormat="1" ht="15" customHeight="1">
      <c r="B44" s="214"/>
      <c r="C44" s="215"/>
      <c r="D44" s="213"/>
      <c r="E44" s="216" t="s">
        <v>705</v>
      </c>
      <c r="F44" s="213"/>
      <c r="G44" s="327" t="s">
        <v>706</v>
      </c>
      <c r="H44" s="327"/>
      <c r="I44" s="327"/>
      <c r="J44" s="327"/>
      <c r="K44" s="211"/>
    </row>
    <row r="45" spans="2:11" s="1" customFormat="1" ht="15" customHeight="1">
      <c r="B45" s="214"/>
      <c r="C45" s="215"/>
      <c r="D45" s="213"/>
      <c r="E45" s="216" t="s">
        <v>124</v>
      </c>
      <c r="F45" s="213"/>
      <c r="G45" s="327" t="s">
        <v>707</v>
      </c>
      <c r="H45" s="327"/>
      <c r="I45" s="327"/>
      <c r="J45" s="327"/>
      <c r="K45" s="211"/>
    </row>
    <row r="46" spans="2:11" s="1" customFormat="1" ht="12.75" customHeight="1">
      <c r="B46" s="214"/>
      <c r="C46" s="215"/>
      <c r="D46" s="213"/>
      <c r="E46" s="213"/>
      <c r="F46" s="213"/>
      <c r="G46" s="213"/>
      <c r="H46" s="213"/>
      <c r="I46" s="213"/>
      <c r="J46" s="213"/>
      <c r="K46" s="211"/>
    </row>
    <row r="47" spans="2:11" s="1" customFormat="1" ht="15" customHeight="1">
      <c r="B47" s="214"/>
      <c r="C47" s="215"/>
      <c r="D47" s="327" t="s">
        <v>708</v>
      </c>
      <c r="E47" s="327"/>
      <c r="F47" s="327"/>
      <c r="G47" s="327"/>
      <c r="H47" s="327"/>
      <c r="I47" s="327"/>
      <c r="J47" s="327"/>
      <c r="K47" s="211"/>
    </row>
    <row r="48" spans="2:11" s="1" customFormat="1" ht="15" customHeight="1">
      <c r="B48" s="214"/>
      <c r="C48" s="215"/>
      <c r="D48" s="215"/>
      <c r="E48" s="327" t="s">
        <v>709</v>
      </c>
      <c r="F48" s="327"/>
      <c r="G48" s="327"/>
      <c r="H48" s="327"/>
      <c r="I48" s="327"/>
      <c r="J48" s="327"/>
      <c r="K48" s="211"/>
    </row>
    <row r="49" spans="2:11" s="1" customFormat="1" ht="15" customHeight="1">
      <c r="B49" s="214"/>
      <c r="C49" s="215"/>
      <c r="D49" s="215"/>
      <c r="E49" s="327" t="s">
        <v>710</v>
      </c>
      <c r="F49" s="327"/>
      <c r="G49" s="327"/>
      <c r="H49" s="327"/>
      <c r="I49" s="327"/>
      <c r="J49" s="327"/>
      <c r="K49" s="211"/>
    </row>
    <row r="50" spans="2:11" s="1" customFormat="1" ht="15" customHeight="1">
      <c r="B50" s="214"/>
      <c r="C50" s="215"/>
      <c r="D50" s="215"/>
      <c r="E50" s="327" t="s">
        <v>711</v>
      </c>
      <c r="F50" s="327"/>
      <c r="G50" s="327"/>
      <c r="H50" s="327"/>
      <c r="I50" s="327"/>
      <c r="J50" s="327"/>
      <c r="K50" s="211"/>
    </row>
    <row r="51" spans="2:11" s="1" customFormat="1" ht="15" customHeight="1">
      <c r="B51" s="214"/>
      <c r="C51" s="215"/>
      <c r="D51" s="327" t="s">
        <v>712</v>
      </c>
      <c r="E51" s="327"/>
      <c r="F51" s="327"/>
      <c r="G51" s="327"/>
      <c r="H51" s="327"/>
      <c r="I51" s="327"/>
      <c r="J51" s="327"/>
      <c r="K51" s="211"/>
    </row>
    <row r="52" spans="2:11" s="1" customFormat="1" ht="25.5" customHeight="1">
      <c r="B52" s="210"/>
      <c r="C52" s="329" t="s">
        <v>713</v>
      </c>
      <c r="D52" s="329"/>
      <c r="E52" s="329"/>
      <c r="F52" s="329"/>
      <c r="G52" s="329"/>
      <c r="H52" s="329"/>
      <c r="I52" s="329"/>
      <c r="J52" s="329"/>
      <c r="K52" s="211"/>
    </row>
    <row r="53" spans="2:11" s="1" customFormat="1" ht="5.25" customHeight="1">
      <c r="B53" s="210"/>
      <c r="C53" s="212"/>
      <c r="D53" s="212"/>
      <c r="E53" s="212"/>
      <c r="F53" s="212"/>
      <c r="G53" s="212"/>
      <c r="H53" s="212"/>
      <c r="I53" s="212"/>
      <c r="J53" s="212"/>
      <c r="K53" s="211"/>
    </row>
    <row r="54" spans="2:11" s="1" customFormat="1" ht="15" customHeight="1">
      <c r="B54" s="210"/>
      <c r="C54" s="327" t="s">
        <v>714</v>
      </c>
      <c r="D54" s="327"/>
      <c r="E54" s="327"/>
      <c r="F54" s="327"/>
      <c r="G54" s="327"/>
      <c r="H54" s="327"/>
      <c r="I54" s="327"/>
      <c r="J54" s="327"/>
      <c r="K54" s="211"/>
    </row>
    <row r="55" spans="2:11" s="1" customFormat="1" ht="15" customHeight="1">
      <c r="B55" s="210"/>
      <c r="C55" s="327" t="s">
        <v>715</v>
      </c>
      <c r="D55" s="327"/>
      <c r="E55" s="327"/>
      <c r="F55" s="327"/>
      <c r="G55" s="327"/>
      <c r="H55" s="327"/>
      <c r="I55" s="327"/>
      <c r="J55" s="327"/>
      <c r="K55" s="211"/>
    </row>
    <row r="56" spans="2:11" s="1" customFormat="1" ht="12.75" customHeight="1">
      <c r="B56" s="210"/>
      <c r="C56" s="213"/>
      <c r="D56" s="213"/>
      <c r="E56" s="213"/>
      <c r="F56" s="213"/>
      <c r="G56" s="213"/>
      <c r="H56" s="213"/>
      <c r="I56" s="213"/>
      <c r="J56" s="213"/>
      <c r="K56" s="211"/>
    </row>
    <row r="57" spans="2:11" s="1" customFormat="1" ht="15" customHeight="1">
      <c r="B57" s="210"/>
      <c r="C57" s="327" t="s">
        <v>716</v>
      </c>
      <c r="D57" s="327"/>
      <c r="E57" s="327"/>
      <c r="F57" s="327"/>
      <c r="G57" s="327"/>
      <c r="H57" s="327"/>
      <c r="I57" s="327"/>
      <c r="J57" s="327"/>
      <c r="K57" s="211"/>
    </row>
    <row r="58" spans="2:11" s="1" customFormat="1" ht="15" customHeight="1">
      <c r="B58" s="210"/>
      <c r="C58" s="215"/>
      <c r="D58" s="327" t="s">
        <v>717</v>
      </c>
      <c r="E58" s="327"/>
      <c r="F58" s="327"/>
      <c r="G58" s="327"/>
      <c r="H58" s="327"/>
      <c r="I58" s="327"/>
      <c r="J58" s="327"/>
      <c r="K58" s="211"/>
    </row>
    <row r="59" spans="2:11" s="1" customFormat="1" ht="15" customHeight="1">
      <c r="B59" s="210"/>
      <c r="C59" s="215"/>
      <c r="D59" s="327" t="s">
        <v>718</v>
      </c>
      <c r="E59" s="327"/>
      <c r="F59" s="327"/>
      <c r="G59" s="327"/>
      <c r="H59" s="327"/>
      <c r="I59" s="327"/>
      <c r="J59" s="327"/>
      <c r="K59" s="211"/>
    </row>
    <row r="60" spans="2:11" s="1" customFormat="1" ht="15" customHeight="1">
      <c r="B60" s="210"/>
      <c r="C60" s="215"/>
      <c r="D60" s="327" t="s">
        <v>719</v>
      </c>
      <c r="E60" s="327"/>
      <c r="F60" s="327"/>
      <c r="G60" s="327"/>
      <c r="H60" s="327"/>
      <c r="I60" s="327"/>
      <c r="J60" s="327"/>
      <c r="K60" s="211"/>
    </row>
    <row r="61" spans="2:11" s="1" customFormat="1" ht="15" customHeight="1">
      <c r="B61" s="210"/>
      <c r="C61" s="215"/>
      <c r="D61" s="327" t="s">
        <v>720</v>
      </c>
      <c r="E61" s="327"/>
      <c r="F61" s="327"/>
      <c r="G61" s="327"/>
      <c r="H61" s="327"/>
      <c r="I61" s="327"/>
      <c r="J61" s="327"/>
      <c r="K61" s="211"/>
    </row>
    <row r="62" spans="2:11" s="1" customFormat="1" ht="15" customHeight="1">
      <c r="B62" s="210"/>
      <c r="C62" s="215"/>
      <c r="D62" s="331" t="s">
        <v>721</v>
      </c>
      <c r="E62" s="331"/>
      <c r="F62" s="331"/>
      <c r="G62" s="331"/>
      <c r="H62" s="331"/>
      <c r="I62" s="331"/>
      <c r="J62" s="331"/>
      <c r="K62" s="211"/>
    </row>
    <row r="63" spans="2:11" s="1" customFormat="1" ht="15" customHeight="1">
      <c r="B63" s="210"/>
      <c r="C63" s="215"/>
      <c r="D63" s="327" t="s">
        <v>722</v>
      </c>
      <c r="E63" s="327"/>
      <c r="F63" s="327"/>
      <c r="G63" s="327"/>
      <c r="H63" s="327"/>
      <c r="I63" s="327"/>
      <c r="J63" s="327"/>
      <c r="K63" s="211"/>
    </row>
    <row r="64" spans="2:11" s="1" customFormat="1" ht="12.75" customHeight="1">
      <c r="B64" s="210"/>
      <c r="C64" s="215"/>
      <c r="D64" s="215"/>
      <c r="E64" s="218"/>
      <c r="F64" s="215"/>
      <c r="G64" s="215"/>
      <c r="H64" s="215"/>
      <c r="I64" s="215"/>
      <c r="J64" s="215"/>
      <c r="K64" s="211"/>
    </row>
    <row r="65" spans="2:11" s="1" customFormat="1" ht="15" customHeight="1">
      <c r="B65" s="210"/>
      <c r="C65" s="215"/>
      <c r="D65" s="327" t="s">
        <v>723</v>
      </c>
      <c r="E65" s="327"/>
      <c r="F65" s="327"/>
      <c r="G65" s="327"/>
      <c r="H65" s="327"/>
      <c r="I65" s="327"/>
      <c r="J65" s="327"/>
      <c r="K65" s="211"/>
    </row>
    <row r="66" spans="2:11" s="1" customFormat="1" ht="15" customHeight="1">
      <c r="B66" s="210"/>
      <c r="C66" s="215"/>
      <c r="D66" s="331" t="s">
        <v>724</v>
      </c>
      <c r="E66" s="331"/>
      <c r="F66" s="331"/>
      <c r="G66" s="331"/>
      <c r="H66" s="331"/>
      <c r="I66" s="331"/>
      <c r="J66" s="331"/>
      <c r="K66" s="211"/>
    </row>
    <row r="67" spans="2:11" s="1" customFormat="1" ht="15" customHeight="1">
      <c r="B67" s="210"/>
      <c r="C67" s="215"/>
      <c r="D67" s="327" t="s">
        <v>725</v>
      </c>
      <c r="E67" s="327"/>
      <c r="F67" s="327"/>
      <c r="G67" s="327"/>
      <c r="H67" s="327"/>
      <c r="I67" s="327"/>
      <c r="J67" s="327"/>
      <c r="K67" s="211"/>
    </row>
    <row r="68" spans="2:11" s="1" customFormat="1" ht="15" customHeight="1">
      <c r="B68" s="210"/>
      <c r="C68" s="215"/>
      <c r="D68" s="327" t="s">
        <v>726</v>
      </c>
      <c r="E68" s="327"/>
      <c r="F68" s="327"/>
      <c r="G68" s="327"/>
      <c r="H68" s="327"/>
      <c r="I68" s="327"/>
      <c r="J68" s="327"/>
      <c r="K68" s="211"/>
    </row>
    <row r="69" spans="2:11" s="1" customFormat="1" ht="15" customHeight="1">
      <c r="B69" s="210"/>
      <c r="C69" s="215"/>
      <c r="D69" s="327" t="s">
        <v>727</v>
      </c>
      <c r="E69" s="327"/>
      <c r="F69" s="327"/>
      <c r="G69" s="327"/>
      <c r="H69" s="327"/>
      <c r="I69" s="327"/>
      <c r="J69" s="327"/>
      <c r="K69" s="211"/>
    </row>
    <row r="70" spans="2:11" s="1" customFormat="1" ht="15" customHeight="1">
      <c r="B70" s="210"/>
      <c r="C70" s="215"/>
      <c r="D70" s="327" t="s">
        <v>728</v>
      </c>
      <c r="E70" s="327"/>
      <c r="F70" s="327"/>
      <c r="G70" s="327"/>
      <c r="H70" s="327"/>
      <c r="I70" s="327"/>
      <c r="J70" s="327"/>
      <c r="K70" s="211"/>
    </row>
    <row r="71" spans="2:11" s="1" customFormat="1" ht="12.75" customHeight="1">
      <c r="B71" s="219"/>
      <c r="C71" s="220"/>
      <c r="D71" s="220"/>
      <c r="E71" s="220"/>
      <c r="F71" s="220"/>
      <c r="G71" s="220"/>
      <c r="H71" s="220"/>
      <c r="I71" s="220"/>
      <c r="J71" s="220"/>
      <c r="K71" s="221"/>
    </row>
    <row r="72" spans="2:11" s="1" customFormat="1" ht="18.75" customHeight="1">
      <c r="B72" s="222"/>
      <c r="C72" s="222"/>
      <c r="D72" s="222"/>
      <c r="E72" s="222"/>
      <c r="F72" s="222"/>
      <c r="G72" s="222"/>
      <c r="H72" s="222"/>
      <c r="I72" s="222"/>
      <c r="J72" s="222"/>
      <c r="K72" s="223"/>
    </row>
    <row r="73" spans="2:11" s="1" customFormat="1" ht="18.75" customHeight="1">
      <c r="B73" s="223"/>
      <c r="C73" s="223"/>
      <c r="D73" s="223"/>
      <c r="E73" s="223"/>
      <c r="F73" s="223"/>
      <c r="G73" s="223"/>
      <c r="H73" s="223"/>
      <c r="I73" s="223"/>
      <c r="J73" s="223"/>
      <c r="K73" s="223"/>
    </row>
    <row r="74" spans="2:11" s="1" customFormat="1" ht="7.5" customHeight="1">
      <c r="B74" s="224"/>
      <c r="C74" s="225"/>
      <c r="D74" s="225"/>
      <c r="E74" s="225"/>
      <c r="F74" s="225"/>
      <c r="G74" s="225"/>
      <c r="H74" s="225"/>
      <c r="I74" s="225"/>
      <c r="J74" s="225"/>
      <c r="K74" s="226"/>
    </row>
    <row r="75" spans="2:11" s="1" customFormat="1" ht="45" customHeight="1">
      <c r="B75" s="227"/>
      <c r="C75" s="330" t="s">
        <v>729</v>
      </c>
      <c r="D75" s="330"/>
      <c r="E75" s="330"/>
      <c r="F75" s="330"/>
      <c r="G75" s="330"/>
      <c r="H75" s="330"/>
      <c r="I75" s="330"/>
      <c r="J75" s="330"/>
      <c r="K75" s="228"/>
    </row>
    <row r="76" spans="2:11" s="1" customFormat="1" ht="17.25" customHeight="1">
      <c r="B76" s="227"/>
      <c r="C76" s="229" t="s">
        <v>730</v>
      </c>
      <c r="D76" s="229"/>
      <c r="E76" s="229"/>
      <c r="F76" s="229" t="s">
        <v>731</v>
      </c>
      <c r="G76" s="230"/>
      <c r="H76" s="229" t="s">
        <v>56</v>
      </c>
      <c r="I76" s="229" t="s">
        <v>59</v>
      </c>
      <c r="J76" s="229" t="s">
        <v>732</v>
      </c>
      <c r="K76" s="228"/>
    </row>
    <row r="77" spans="2:11" s="1" customFormat="1" ht="17.25" customHeight="1">
      <c r="B77" s="227"/>
      <c r="C77" s="231" t="s">
        <v>733</v>
      </c>
      <c r="D77" s="231"/>
      <c r="E77" s="231"/>
      <c r="F77" s="232" t="s">
        <v>734</v>
      </c>
      <c r="G77" s="233"/>
      <c r="H77" s="231"/>
      <c r="I77" s="231"/>
      <c r="J77" s="231" t="s">
        <v>735</v>
      </c>
      <c r="K77" s="228"/>
    </row>
    <row r="78" spans="2:11" s="1" customFormat="1" ht="5.25" customHeight="1">
      <c r="B78" s="227"/>
      <c r="C78" s="234"/>
      <c r="D78" s="234"/>
      <c r="E78" s="234"/>
      <c r="F78" s="234"/>
      <c r="G78" s="235"/>
      <c r="H78" s="234"/>
      <c r="I78" s="234"/>
      <c r="J78" s="234"/>
      <c r="K78" s="228"/>
    </row>
    <row r="79" spans="2:11" s="1" customFormat="1" ht="15" customHeight="1">
      <c r="B79" s="227"/>
      <c r="C79" s="216" t="s">
        <v>55</v>
      </c>
      <c r="D79" s="236"/>
      <c r="E79" s="236"/>
      <c r="F79" s="237" t="s">
        <v>736</v>
      </c>
      <c r="G79" s="238"/>
      <c r="H79" s="216" t="s">
        <v>737</v>
      </c>
      <c r="I79" s="216" t="s">
        <v>738</v>
      </c>
      <c r="J79" s="216">
        <v>20</v>
      </c>
      <c r="K79" s="228"/>
    </row>
    <row r="80" spans="2:11" s="1" customFormat="1" ht="15" customHeight="1">
      <c r="B80" s="227"/>
      <c r="C80" s="216" t="s">
        <v>739</v>
      </c>
      <c r="D80" s="216"/>
      <c r="E80" s="216"/>
      <c r="F80" s="237" t="s">
        <v>736</v>
      </c>
      <c r="G80" s="238"/>
      <c r="H80" s="216" t="s">
        <v>740</v>
      </c>
      <c r="I80" s="216" t="s">
        <v>738</v>
      </c>
      <c r="J80" s="216">
        <v>120</v>
      </c>
      <c r="K80" s="228"/>
    </row>
    <row r="81" spans="2:11" s="1" customFormat="1" ht="15" customHeight="1">
      <c r="B81" s="239"/>
      <c r="C81" s="216" t="s">
        <v>741</v>
      </c>
      <c r="D81" s="216"/>
      <c r="E81" s="216"/>
      <c r="F81" s="237" t="s">
        <v>742</v>
      </c>
      <c r="G81" s="238"/>
      <c r="H81" s="216" t="s">
        <v>743</v>
      </c>
      <c r="I81" s="216" t="s">
        <v>738</v>
      </c>
      <c r="J81" s="216">
        <v>50</v>
      </c>
      <c r="K81" s="228"/>
    </row>
    <row r="82" spans="2:11" s="1" customFormat="1" ht="15" customHeight="1">
      <c r="B82" s="239"/>
      <c r="C82" s="216" t="s">
        <v>744</v>
      </c>
      <c r="D82" s="216"/>
      <c r="E82" s="216"/>
      <c r="F82" s="237" t="s">
        <v>736</v>
      </c>
      <c r="G82" s="238"/>
      <c r="H82" s="216" t="s">
        <v>745</v>
      </c>
      <c r="I82" s="216" t="s">
        <v>746</v>
      </c>
      <c r="J82" s="216"/>
      <c r="K82" s="228"/>
    </row>
    <row r="83" spans="2:11" s="1" customFormat="1" ht="15" customHeight="1">
      <c r="B83" s="239"/>
      <c r="C83" s="240" t="s">
        <v>747</v>
      </c>
      <c r="D83" s="240"/>
      <c r="E83" s="240"/>
      <c r="F83" s="241" t="s">
        <v>742</v>
      </c>
      <c r="G83" s="240"/>
      <c r="H83" s="240" t="s">
        <v>748</v>
      </c>
      <c r="I83" s="240" t="s">
        <v>738</v>
      </c>
      <c r="J83" s="240">
        <v>15</v>
      </c>
      <c r="K83" s="228"/>
    </row>
    <row r="84" spans="2:11" s="1" customFormat="1" ht="15" customHeight="1">
      <c r="B84" s="239"/>
      <c r="C84" s="240" t="s">
        <v>749</v>
      </c>
      <c r="D84" s="240"/>
      <c r="E84" s="240"/>
      <c r="F84" s="241" t="s">
        <v>742</v>
      </c>
      <c r="G84" s="240"/>
      <c r="H84" s="240" t="s">
        <v>750</v>
      </c>
      <c r="I84" s="240" t="s">
        <v>738</v>
      </c>
      <c r="J84" s="240">
        <v>15</v>
      </c>
      <c r="K84" s="228"/>
    </row>
    <row r="85" spans="2:11" s="1" customFormat="1" ht="15" customHeight="1">
      <c r="B85" s="239"/>
      <c r="C85" s="240" t="s">
        <v>751</v>
      </c>
      <c r="D85" s="240"/>
      <c r="E85" s="240"/>
      <c r="F85" s="241" t="s">
        <v>742</v>
      </c>
      <c r="G85" s="240"/>
      <c r="H85" s="240" t="s">
        <v>752</v>
      </c>
      <c r="I85" s="240" t="s">
        <v>738</v>
      </c>
      <c r="J85" s="240">
        <v>20</v>
      </c>
      <c r="K85" s="228"/>
    </row>
    <row r="86" spans="2:11" s="1" customFormat="1" ht="15" customHeight="1">
      <c r="B86" s="239"/>
      <c r="C86" s="240" t="s">
        <v>753</v>
      </c>
      <c r="D86" s="240"/>
      <c r="E86" s="240"/>
      <c r="F86" s="241" t="s">
        <v>742</v>
      </c>
      <c r="G86" s="240"/>
      <c r="H86" s="240" t="s">
        <v>754</v>
      </c>
      <c r="I86" s="240" t="s">
        <v>738</v>
      </c>
      <c r="J86" s="240">
        <v>20</v>
      </c>
      <c r="K86" s="228"/>
    </row>
    <row r="87" spans="2:11" s="1" customFormat="1" ht="15" customHeight="1">
      <c r="B87" s="239"/>
      <c r="C87" s="216" t="s">
        <v>755</v>
      </c>
      <c r="D87" s="216"/>
      <c r="E87" s="216"/>
      <c r="F87" s="237" t="s">
        <v>742</v>
      </c>
      <c r="G87" s="238"/>
      <c r="H87" s="216" t="s">
        <v>756</v>
      </c>
      <c r="I87" s="216" t="s">
        <v>738</v>
      </c>
      <c r="J87" s="216">
        <v>50</v>
      </c>
      <c r="K87" s="228"/>
    </row>
    <row r="88" spans="2:11" s="1" customFormat="1" ht="15" customHeight="1">
      <c r="B88" s="239"/>
      <c r="C88" s="216" t="s">
        <v>757</v>
      </c>
      <c r="D88" s="216"/>
      <c r="E88" s="216"/>
      <c r="F88" s="237" t="s">
        <v>742</v>
      </c>
      <c r="G88" s="238"/>
      <c r="H88" s="216" t="s">
        <v>758</v>
      </c>
      <c r="I88" s="216" t="s">
        <v>738</v>
      </c>
      <c r="J88" s="216">
        <v>20</v>
      </c>
      <c r="K88" s="228"/>
    </row>
    <row r="89" spans="2:11" s="1" customFormat="1" ht="15" customHeight="1">
      <c r="B89" s="239"/>
      <c r="C89" s="216" t="s">
        <v>759</v>
      </c>
      <c r="D89" s="216"/>
      <c r="E89" s="216"/>
      <c r="F89" s="237" t="s">
        <v>742</v>
      </c>
      <c r="G89" s="238"/>
      <c r="H89" s="216" t="s">
        <v>760</v>
      </c>
      <c r="I89" s="216" t="s">
        <v>738</v>
      </c>
      <c r="J89" s="216">
        <v>20</v>
      </c>
      <c r="K89" s="228"/>
    </row>
    <row r="90" spans="2:11" s="1" customFormat="1" ht="15" customHeight="1">
      <c r="B90" s="239"/>
      <c r="C90" s="216" t="s">
        <v>761</v>
      </c>
      <c r="D90" s="216"/>
      <c r="E90" s="216"/>
      <c r="F90" s="237" t="s">
        <v>742</v>
      </c>
      <c r="G90" s="238"/>
      <c r="H90" s="216" t="s">
        <v>762</v>
      </c>
      <c r="I90" s="216" t="s">
        <v>738</v>
      </c>
      <c r="J90" s="216">
        <v>50</v>
      </c>
      <c r="K90" s="228"/>
    </row>
    <row r="91" spans="2:11" s="1" customFormat="1" ht="15" customHeight="1">
      <c r="B91" s="239"/>
      <c r="C91" s="216" t="s">
        <v>763</v>
      </c>
      <c r="D91" s="216"/>
      <c r="E91" s="216"/>
      <c r="F91" s="237" t="s">
        <v>742</v>
      </c>
      <c r="G91" s="238"/>
      <c r="H91" s="216" t="s">
        <v>763</v>
      </c>
      <c r="I91" s="216" t="s">
        <v>738</v>
      </c>
      <c r="J91" s="216">
        <v>50</v>
      </c>
      <c r="K91" s="228"/>
    </row>
    <row r="92" spans="2:11" s="1" customFormat="1" ht="15" customHeight="1">
      <c r="B92" s="239"/>
      <c r="C92" s="216" t="s">
        <v>764</v>
      </c>
      <c r="D92" s="216"/>
      <c r="E92" s="216"/>
      <c r="F92" s="237" t="s">
        <v>742</v>
      </c>
      <c r="G92" s="238"/>
      <c r="H92" s="216" t="s">
        <v>765</v>
      </c>
      <c r="I92" s="216" t="s">
        <v>738</v>
      </c>
      <c r="J92" s="216">
        <v>255</v>
      </c>
      <c r="K92" s="228"/>
    </row>
    <row r="93" spans="2:11" s="1" customFormat="1" ht="15" customHeight="1">
      <c r="B93" s="239"/>
      <c r="C93" s="216" t="s">
        <v>766</v>
      </c>
      <c r="D93" s="216"/>
      <c r="E93" s="216"/>
      <c r="F93" s="237" t="s">
        <v>736</v>
      </c>
      <c r="G93" s="238"/>
      <c r="H93" s="216" t="s">
        <v>767</v>
      </c>
      <c r="I93" s="216" t="s">
        <v>768</v>
      </c>
      <c r="J93" s="216"/>
      <c r="K93" s="228"/>
    </row>
    <row r="94" spans="2:11" s="1" customFormat="1" ht="15" customHeight="1">
      <c r="B94" s="239"/>
      <c r="C94" s="216" t="s">
        <v>769</v>
      </c>
      <c r="D94" s="216"/>
      <c r="E94" s="216"/>
      <c r="F94" s="237" t="s">
        <v>736</v>
      </c>
      <c r="G94" s="238"/>
      <c r="H94" s="216" t="s">
        <v>770</v>
      </c>
      <c r="I94" s="216" t="s">
        <v>771</v>
      </c>
      <c r="J94" s="216"/>
      <c r="K94" s="228"/>
    </row>
    <row r="95" spans="2:11" s="1" customFormat="1" ht="15" customHeight="1">
      <c r="B95" s="239"/>
      <c r="C95" s="216" t="s">
        <v>772</v>
      </c>
      <c r="D95" s="216"/>
      <c r="E95" s="216"/>
      <c r="F95" s="237" t="s">
        <v>736</v>
      </c>
      <c r="G95" s="238"/>
      <c r="H95" s="216" t="s">
        <v>772</v>
      </c>
      <c r="I95" s="216" t="s">
        <v>771</v>
      </c>
      <c r="J95" s="216"/>
      <c r="K95" s="228"/>
    </row>
    <row r="96" spans="2:11" s="1" customFormat="1" ht="15" customHeight="1">
      <c r="B96" s="239"/>
      <c r="C96" s="216" t="s">
        <v>40</v>
      </c>
      <c r="D96" s="216"/>
      <c r="E96" s="216"/>
      <c r="F96" s="237" t="s">
        <v>736</v>
      </c>
      <c r="G96" s="238"/>
      <c r="H96" s="216" t="s">
        <v>773</v>
      </c>
      <c r="I96" s="216" t="s">
        <v>771</v>
      </c>
      <c r="J96" s="216"/>
      <c r="K96" s="228"/>
    </row>
    <row r="97" spans="2:11" s="1" customFormat="1" ht="15" customHeight="1">
      <c r="B97" s="239"/>
      <c r="C97" s="216" t="s">
        <v>50</v>
      </c>
      <c r="D97" s="216"/>
      <c r="E97" s="216"/>
      <c r="F97" s="237" t="s">
        <v>736</v>
      </c>
      <c r="G97" s="238"/>
      <c r="H97" s="216" t="s">
        <v>774</v>
      </c>
      <c r="I97" s="216" t="s">
        <v>771</v>
      </c>
      <c r="J97" s="216"/>
      <c r="K97" s="228"/>
    </row>
    <row r="98" spans="2:11" s="1" customFormat="1" ht="15" customHeight="1">
      <c r="B98" s="242"/>
      <c r="C98" s="243"/>
      <c r="D98" s="243"/>
      <c r="E98" s="243"/>
      <c r="F98" s="243"/>
      <c r="G98" s="243"/>
      <c r="H98" s="243"/>
      <c r="I98" s="243"/>
      <c r="J98" s="243"/>
      <c r="K98" s="244"/>
    </row>
    <row r="99" spans="2:11" s="1" customFormat="1" ht="18.75" customHeight="1">
      <c r="B99" s="245"/>
      <c r="C99" s="246"/>
      <c r="D99" s="246"/>
      <c r="E99" s="246"/>
      <c r="F99" s="246"/>
      <c r="G99" s="246"/>
      <c r="H99" s="246"/>
      <c r="I99" s="246"/>
      <c r="J99" s="246"/>
      <c r="K99" s="245"/>
    </row>
    <row r="100" spans="2:11" s="1" customFormat="1" ht="18.75" customHeight="1">
      <c r="B100" s="223"/>
      <c r="C100" s="223"/>
      <c r="D100" s="223"/>
      <c r="E100" s="223"/>
      <c r="F100" s="223"/>
      <c r="G100" s="223"/>
      <c r="H100" s="223"/>
      <c r="I100" s="223"/>
      <c r="J100" s="223"/>
      <c r="K100" s="223"/>
    </row>
    <row r="101" spans="2:11" s="1" customFormat="1" ht="7.5" customHeight="1">
      <c r="B101" s="224"/>
      <c r="C101" s="225"/>
      <c r="D101" s="225"/>
      <c r="E101" s="225"/>
      <c r="F101" s="225"/>
      <c r="G101" s="225"/>
      <c r="H101" s="225"/>
      <c r="I101" s="225"/>
      <c r="J101" s="225"/>
      <c r="K101" s="226"/>
    </row>
    <row r="102" spans="2:11" s="1" customFormat="1" ht="45" customHeight="1">
      <c r="B102" s="227"/>
      <c r="C102" s="330" t="s">
        <v>775</v>
      </c>
      <c r="D102" s="330"/>
      <c r="E102" s="330"/>
      <c r="F102" s="330"/>
      <c r="G102" s="330"/>
      <c r="H102" s="330"/>
      <c r="I102" s="330"/>
      <c r="J102" s="330"/>
      <c r="K102" s="228"/>
    </row>
    <row r="103" spans="2:11" s="1" customFormat="1" ht="17.25" customHeight="1">
      <c r="B103" s="227"/>
      <c r="C103" s="229" t="s">
        <v>730</v>
      </c>
      <c r="D103" s="229"/>
      <c r="E103" s="229"/>
      <c r="F103" s="229" t="s">
        <v>731</v>
      </c>
      <c r="G103" s="230"/>
      <c r="H103" s="229" t="s">
        <v>56</v>
      </c>
      <c r="I103" s="229" t="s">
        <v>59</v>
      </c>
      <c r="J103" s="229" t="s">
        <v>732</v>
      </c>
      <c r="K103" s="228"/>
    </row>
    <row r="104" spans="2:11" s="1" customFormat="1" ht="17.25" customHeight="1">
      <c r="B104" s="227"/>
      <c r="C104" s="231" t="s">
        <v>733</v>
      </c>
      <c r="D104" s="231"/>
      <c r="E104" s="231"/>
      <c r="F104" s="232" t="s">
        <v>734</v>
      </c>
      <c r="G104" s="233"/>
      <c r="H104" s="231"/>
      <c r="I104" s="231"/>
      <c r="J104" s="231" t="s">
        <v>735</v>
      </c>
      <c r="K104" s="228"/>
    </row>
    <row r="105" spans="2:11" s="1" customFormat="1" ht="5.25" customHeight="1">
      <c r="B105" s="227"/>
      <c r="C105" s="229"/>
      <c r="D105" s="229"/>
      <c r="E105" s="229"/>
      <c r="F105" s="229"/>
      <c r="G105" s="247"/>
      <c r="H105" s="229"/>
      <c r="I105" s="229"/>
      <c r="J105" s="229"/>
      <c r="K105" s="228"/>
    </row>
    <row r="106" spans="2:11" s="1" customFormat="1" ht="15" customHeight="1">
      <c r="B106" s="227"/>
      <c r="C106" s="216" t="s">
        <v>55</v>
      </c>
      <c r="D106" s="236"/>
      <c r="E106" s="236"/>
      <c r="F106" s="237" t="s">
        <v>736</v>
      </c>
      <c r="G106" s="216"/>
      <c r="H106" s="216" t="s">
        <v>776</v>
      </c>
      <c r="I106" s="216" t="s">
        <v>738</v>
      </c>
      <c r="J106" s="216">
        <v>20</v>
      </c>
      <c r="K106" s="228"/>
    </row>
    <row r="107" spans="2:11" s="1" customFormat="1" ht="15" customHeight="1">
      <c r="B107" s="227"/>
      <c r="C107" s="216" t="s">
        <v>739</v>
      </c>
      <c r="D107" s="216"/>
      <c r="E107" s="216"/>
      <c r="F107" s="237" t="s">
        <v>736</v>
      </c>
      <c r="G107" s="216"/>
      <c r="H107" s="216" t="s">
        <v>776</v>
      </c>
      <c r="I107" s="216" t="s">
        <v>738</v>
      </c>
      <c r="J107" s="216">
        <v>120</v>
      </c>
      <c r="K107" s="228"/>
    </row>
    <row r="108" spans="2:11" s="1" customFormat="1" ht="15" customHeight="1">
      <c r="B108" s="239"/>
      <c r="C108" s="216" t="s">
        <v>741</v>
      </c>
      <c r="D108" s="216"/>
      <c r="E108" s="216"/>
      <c r="F108" s="237" t="s">
        <v>742</v>
      </c>
      <c r="G108" s="216"/>
      <c r="H108" s="216" t="s">
        <v>776</v>
      </c>
      <c r="I108" s="216" t="s">
        <v>738</v>
      </c>
      <c r="J108" s="216">
        <v>50</v>
      </c>
      <c r="K108" s="228"/>
    </row>
    <row r="109" spans="2:11" s="1" customFormat="1" ht="15" customHeight="1">
      <c r="B109" s="239"/>
      <c r="C109" s="216" t="s">
        <v>744</v>
      </c>
      <c r="D109" s="216"/>
      <c r="E109" s="216"/>
      <c r="F109" s="237" t="s">
        <v>736</v>
      </c>
      <c r="G109" s="216"/>
      <c r="H109" s="216" t="s">
        <v>776</v>
      </c>
      <c r="I109" s="216" t="s">
        <v>746</v>
      </c>
      <c r="J109" s="216"/>
      <c r="K109" s="228"/>
    </row>
    <row r="110" spans="2:11" s="1" customFormat="1" ht="15" customHeight="1">
      <c r="B110" s="239"/>
      <c r="C110" s="216" t="s">
        <v>755</v>
      </c>
      <c r="D110" s="216"/>
      <c r="E110" s="216"/>
      <c r="F110" s="237" t="s">
        <v>742</v>
      </c>
      <c r="G110" s="216"/>
      <c r="H110" s="216" t="s">
        <v>776</v>
      </c>
      <c r="I110" s="216" t="s">
        <v>738</v>
      </c>
      <c r="J110" s="216">
        <v>50</v>
      </c>
      <c r="K110" s="228"/>
    </row>
    <row r="111" spans="2:11" s="1" customFormat="1" ht="15" customHeight="1">
      <c r="B111" s="239"/>
      <c r="C111" s="216" t="s">
        <v>763</v>
      </c>
      <c r="D111" s="216"/>
      <c r="E111" s="216"/>
      <c r="F111" s="237" t="s">
        <v>742</v>
      </c>
      <c r="G111" s="216"/>
      <c r="H111" s="216" t="s">
        <v>776</v>
      </c>
      <c r="I111" s="216" t="s">
        <v>738</v>
      </c>
      <c r="J111" s="216">
        <v>50</v>
      </c>
      <c r="K111" s="228"/>
    </row>
    <row r="112" spans="2:11" s="1" customFormat="1" ht="15" customHeight="1">
      <c r="B112" s="239"/>
      <c r="C112" s="216" t="s">
        <v>761</v>
      </c>
      <c r="D112" s="216"/>
      <c r="E112" s="216"/>
      <c r="F112" s="237" t="s">
        <v>742</v>
      </c>
      <c r="G112" s="216"/>
      <c r="H112" s="216" t="s">
        <v>776</v>
      </c>
      <c r="I112" s="216" t="s">
        <v>738</v>
      </c>
      <c r="J112" s="216">
        <v>50</v>
      </c>
      <c r="K112" s="228"/>
    </row>
    <row r="113" spans="2:11" s="1" customFormat="1" ht="15" customHeight="1">
      <c r="B113" s="239"/>
      <c r="C113" s="216" t="s">
        <v>55</v>
      </c>
      <c r="D113" s="216"/>
      <c r="E113" s="216"/>
      <c r="F113" s="237" t="s">
        <v>736</v>
      </c>
      <c r="G113" s="216"/>
      <c r="H113" s="216" t="s">
        <v>777</v>
      </c>
      <c r="I113" s="216" t="s">
        <v>738</v>
      </c>
      <c r="J113" s="216">
        <v>20</v>
      </c>
      <c r="K113" s="228"/>
    </row>
    <row r="114" spans="2:11" s="1" customFormat="1" ht="15" customHeight="1">
      <c r="B114" s="239"/>
      <c r="C114" s="216" t="s">
        <v>778</v>
      </c>
      <c r="D114" s="216"/>
      <c r="E114" s="216"/>
      <c r="F114" s="237" t="s">
        <v>736</v>
      </c>
      <c r="G114" s="216"/>
      <c r="H114" s="216" t="s">
        <v>779</v>
      </c>
      <c r="I114" s="216" t="s">
        <v>738</v>
      </c>
      <c r="J114" s="216">
        <v>120</v>
      </c>
      <c r="K114" s="228"/>
    </row>
    <row r="115" spans="2:11" s="1" customFormat="1" ht="15" customHeight="1">
      <c r="B115" s="239"/>
      <c r="C115" s="216" t="s">
        <v>40</v>
      </c>
      <c r="D115" s="216"/>
      <c r="E115" s="216"/>
      <c r="F115" s="237" t="s">
        <v>736</v>
      </c>
      <c r="G115" s="216"/>
      <c r="H115" s="216" t="s">
        <v>780</v>
      </c>
      <c r="I115" s="216" t="s">
        <v>771</v>
      </c>
      <c r="J115" s="216"/>
      <c r="K115" s="228"/>
    </row>
    <row r="116" spans="2:11" s="1" customFormat="1" ht="15" customHeight="1">
      <c r="B116" s="239"/>
      <c r="C116" s="216" t="s">
        <v>50</v>
      </c>
      <c r="D116" s="216"/>
      <c r="E116" s="216"/>
      <c r="F116" s="237" t="s">
        <v>736</v>
      </c>
      <c r="G116" s="216"/>
      <c r="H116" s="216" t="s">
        <v>781</v>
      </c>
      <c r="I116" s="216" t="s">
        <v>771</v>
      </c>
      <c r="J116" s="216"/>
      <c r="K116" s="228"/>
    </row>
    <row r="117" spans="2:11" s="1" customFormat="1" ht="15" customHeight="1">
      <c r="B117" s="239"/>
      <c r="C117" s="216" t="s">
        <v>59</v>
      </c>
      <c r="D117" s="216"/>
      <c r="E117" s="216"/>
      <c r="F117" s="237" t="s">
        <v>736</v>
      </c>
      <c r="G117" s="216"/>
      <c r="H117" s="216" t="s">
        <v>782</v>
      </c>
      <c r="I117" s="216" t="s">
        <v>783</v>
      </c>
      <c r="J117" s="216"/>
      <c r="K117" s="228"/>
    </row>
    <row r="118" spans="2:11" s="1" customFormat="1" ht="15" customHeight="1">
      <c r="B118" s="242"/>
      <c r="C118" s="248"/>
      <c r="D118" s="248"/>
      <c r="E118" s="248"/>
      <c r="F118" s="248"/>
      <c r="G118" s="248"/>
      <c r="H118" s="248"/>
      <c r="I118" s="248"/>
      <c r="J118" s="248"/>
      <c r="K118" s="244"/>
    </row>
    <row r="119" spans="2:11" s="1" customFormat="1" ht="18.75" customHeight="1">
      <c r="B119" s="249"/>
      <c r="C119" s="250"/>
      <c r="D119" s="250"/>
      <c r="E119" s="250"/>
      <c r="F119" s="251"/>
      <c r="G119" s="250"/>
      <c r="H119" s="250"/>
      <c r="I119" s="250"/>
      <c r="J119" s="250"/>
      <c r="K119" s="249"/>
    </row>
    <row r="120" spans="2:11" s="1" customFormat="1" ht="18.75" customHeight="1">
      <c r="B120" s="223"/>
      <c r="C120" s="223"/>
      <c r="D120" s="223"/>
      <c r="E120" s="223"/>
      <c r="F120" s="223"/>
      <c r="G120" s="223"/>
      <c r="H120" s="223"/>
      <c r="I120" s="223"/>
      <c r="J120" s="223"/>
      <c r="K120" s="223"/>
    </row>
    <row r="121" spans="2:11" s="1" customFormat="1" ht="7.5" customHeight="1">
      <c r="B121" s="252"/>
      <c r="C121" s="253"/>
      <c r="D121" s="253"/>
      <c r="E121" s="253"/>
      <c r="F121" s="253"/>
      <c r="G121" s="253"/>
      <c r="H121" s="253"/>
      <c r="I121" s="253"/>
      <c r="J121" s="253"/>
      <c r="K121" s="254"/>
    </row>
    <row r="122" spans="2:11" s="1" customFormat="1" ht="45" customHeight="1">
      <c r="B122" s="255"/>
      <c r="C122" s="328" t="s">
        <v>784</v>
      </c>
      <c r="D122" s="328"/>
      <c r="E122" s="328"/>
      <c r="F122" s="328"/>
      <c r="G122" s="328"/>
      <c r="H122" s="328"/>
      <c r="I122" s="328"/>
      <c r="J122" s="328"/>
      <c r="K122" s="256"/>
    </row>
    <row r="123" spans="2:11" s="1" customFormat="1" ht="17.25" customHeight="1">
      <c r="B123" s="257"/>
      <c r="C123" s="229" t="s">
        <v>730</v>
      </c>
      <c r="D123" s="229"/>
      <c r="E123" s="229"/>
      <c r="F123" s="229" t="s">
        <v>731</v>
      </c>
      <c r="G123" s="230"/>
      <c r="H123" s="229" t="s">
        <v>56</v>
      </c>
      <c r="I123" s="229" t="s">
        <v>59</v>
      </c>
      <c r="J123" s="229" t="s">
        <v>732</v>
      </c>
      <c r="K123" s="258"/>
    </row>
    <row r="124" spans="2:11" s="1" customFormat="1" ht="17.25" customHeight="1">
      <c r="B124" s="257"/>
      <c r="C124" s="231" t="s">
        <v>733</v>
      </c>
      <c r="D124" s="231"/>
      <c r="E124" s="231"/>
      <c r="F124" s="232" t="s">
        <v>734</v>
      </c>
      <c r="G124" s="233"/>
      <c r="H124" s="231"/>
      <c r="I124" s="231"/>
      <c r="J124" s="231" t="s">
        <v>735</v>
      </c>
      <c r="K124" s="258"/>
    </row>
    <row r="125" spans="2:11" s="1" customFormat="1" ht="5.25" customHeight="1">
      <c r="B125" s="259"/>
      <c r="C125" s="234"/>
      <c r="D125" s="234"/>
      <c r="E125" s="234"/>
      <c r="F125" s="234"/>
      <c r="G125" s="260"/>
      <c r="H125" s="234"/>
      <c r="I125" s="234"/>
      <c r="J125" s="234"/>
      <c r="K125" s="261"/>
    </row>
    <row r="126" spans="2:11" s="1" customFormat="1" ht="15" customHeight="1">
      <c r="B126" s="259"/>
      <c r="C126" s="216" t="s">
        <v>739</v>
      </c>
      <c r="D126" s="236"/>
      <c r="E126" s="236"/>
      <c r="F126" s="237" t="s">
        <v>736</v>
      </c>
      <c r="G126" s="216"/>
      <c r="H126" s="216" t="s">
        <v>776</v>
      </c>
      <c r="I126" s="216" t="s">
        <v>738</v>
      </c>
      <c r="J126" s="216">
        <v>120</v>
      </c>
      <c r="K126" s="262"/>
    </row>
    <row r="127" spans="2:11" s="1" customFormat="1" ht="15" customHeight="1">
      <c r="B127" s="259"/>
      <c r="C127" s="216" t="s">
        <v>785</v>
      </c>
      <c r="D127" s="216"/>
      <c r="E127" s="216"/>
      <c r="F127" s="237" t="s">
        <v>736</v>
      </c>
      <c r="G127" s="216"/>
      <c r="H127" s="216" t="s">
        <v>786</v>
      </c>
      <c r="I127" s="216" t="s">
        <v>738</v>
      </c>
      <c r="J127" s="216" t="s">
        <v>787</v>
      </c>
      <c r="K127" s="262"/>
    </row>
    <row r="128" spans="2:11" s="1" customFormat="1" ht="15" customHeight="1">
      <c r="B128" s="259"/>
      <c r="C128" s="216" t="s">
        <v>684</v>
      </c>
      <c r="D128" s="216"/>
      <c r="E128" s="216"/>
      <c r="F128" s="237" t="s">
        <v>736</v>
      </c>
      <c r="G128" s="216"/>
      <c r="H128" s="216" t="s">
        <v>788</v>
      </c>
      <c r="I128" s="216" t="s">
        <v>738</v>
      </c>
      <c r="J128" s="216" t="s">
        <v>787</v>
      </c>
      <c r="K128" s="262"/>
    </row>
    <row r="129" spans="2:11" s="1" customFormat="1" ht="15" customHeight="1">
      <c r="B129" s="259"/>
      <c r="C129" s="216" t="s">
        <v>747</v>
      </c>
      <c r="D129" s="216"/>
      <c r="E129" s="216"/>
      <c r="F129" s="237" t="s">
        <v>742</v>
      </c>
      <c r="G129" s="216"/>
      <c r="H129" s="216" t="s">
        <v>748</v>
      </c>
      <c r="I129" s="216" t="s">
        <v>738</v>
      </c>
      <c r="J129" s="216">
        <v>15</v>
      </c>
      <c r="K129" s="262"/>
    </row>
    <row r="130" spans="2:11" s="1" customFormat="1" ht="15" customHeight="1">
      <c r="B130" s="259"/>
      <c r="C130" s="240" t="s">
        <v>749</v>
      </c>
      <c r="D130" s="240"/>
      <c r="E130" s="240"/>
      <c r="F130" s="241" t="s">
        <v>742</v>
      </c>
      <c r="G130" s="240"/>
      <c r="H130" s="240" t="s">
        <v>750</v>
      </c>
      <c r="I130" s="240" t="s">
        <v>738</v>
      </c>
      <c r="J130" s="240">
        <v>15</v>
      </c>
      <c r="K130" s="262"/>
    </row>
    <row r="131" spans="2:11" s="1" customFormat="1" ht="15" customHeight="1">
      <c r="B131" s="259"/>
      <c r="C131" s="240" t="s">
        <v>751</v>
      </c>
      <c r="D131" s="240"/>
      <c r="E131" s="240"/>
      <c r="F131" s="241" t="s">
        <v>742</v>
      </c>
      <c r="G131" s="240"/>
      <c r="H131" s="240" t="s">
        <v>752</v>
      </c>
      <c r="I131" s="240" t="s">
        <v>738</v>
      </c>
      <c r="J131" s="240">
        <v>20</v>
      </c>
      <c r="K131" s="262"/>
    </row>
    <row r="132" spans="2:11" s="1" customFormat="1" ht="15" customHeight="1">
      <c r="B132" s="259"/>
      <c r="C132" s="240" t="s">
        <v>753</v>
      </c>
      <c r="D132" s="240"/>
      <c r="E132" s="240"/>
      <c r="F132" s="241" t="s">
        <v>742</v>
      </c>
      <c r="G132" s="240"/>
      <c r="H132" s="240" t="s">
        <v>754</v>
      </c>
      <c r="I132" s="240" t="s">
        <v>738</v>
      </c>
      <c r="J132" s="240">
        <v>20</v>
      </c>
      <c r="K132" s="262"/>
    </row>
    <row r="133" spans="2:11" s="1" customFormat="1" ht="15" customHeight="1">
      <c r="B133" s="259"/>
      <c r="C133" s="216" t="s">
        <v>741</v>
      </c>
      <c r="D133" s="216"/>
      <c r="E133" s="216"/>
      <c r="F133" s="237" t="s">
        <v>742</v>
      </c>
      <c r="G133" s="216"/>
      <c r="H133" s="216" t="s">
        <v>776</v>
      </c>
      <c r="I133" s="216" t="s">
        <v>738</v>
      </c>
      <c r="J133" s="216">
        <v>50</v>
      </c>
      <c r="K133" s="262"/>
    </row>
    <row r="134" spans="2:11" s="1" customFormat="1" ht="15" customHeight="1">
      <c r="B134" s="259"/>
      <c r="C134" s="216" t="s">
        <v>755</v>
      </c>
      <c r="D134" s="216"/>
      <c r="E134" s="216"/>
      <c r="F134" s="237" t="s">
        <v>742</v>
      </c>
      <c r="G134" s="216"/>
      <c r="H134" s="216" t="s">
        <v>776</v>
      </c>
      <c r="I134" s="216" t="s">
        <v>738</v>
      </c>
      <c r="J134" s="216">
        <v>50</v>
      </c>
      <c r="K134" s="262"/>
    </row>
    <row r="135" spans="2:11" s="1" customFormat="1" ht="15" customHeight="1">
      <c r="B135" s="259"/>
      <c r="C135" s="216" t="s">
        <v>761</v>
      </c>
      <c r="D135" s="216"/>
      <c r="E135" s="216"/>
      <c r="F135" s="237" t="s">
        <v>742</v>
      </c>
      <c r="G135" s="216"/>
      <c r="H135" s="216" t="s">
        <v>776</v>
      </c>
      <c r="I135" s="216" t="s">
        <v>738</v>
      </c>
      <c r="J135" s="216">
        <v>50</v>
      </c>
      <c r="K135" s="262"/>
    </row>
    <row r="136" spans="2:11" s="1" customFormat="1" ht="15" customHeight="1">
      <c r="B136" s="259"/>
      <c r="C136" s="216" t="s">
        <v>763</v>
      </c>
      <c r="D136" s="216"/>
      <c r="E136" s="216"/>
      <c r="F136" s="237" t="s">
        <v>742</v>
      </c>
      <c r="G136" s="216"/>
      <c r="H136" s="216" t="s">
        <v>776</v>
      </c>
      <c r="I136" s="216" t="s">
        <v>738</v>
      </c>
      <c r="J136" s="216">
        <v>50</v>
      </c>
      <c r="K136" s="262"/>
    </row>
    <row r="137" spans="2:11" s="1" customFormat="1" ht="15" customHeight="1">
      <c r="B137" s="259"/>
      <c r="C137" s="216" t="s">
        <v>764</v>
      </c>
      <c r="D137" s="216"/>
      <c r="E137" s="216"/>
      <c r="F137" s="237" t="s">
        <v>742</v>
      </c>
      <c r="G137" s="216"/>
      <c r="H137" s="216" t="s">
        <v>789</v>
      </c>
      <c r="I137" s="216" t="s">
        <v>738</v>
      </c>
      <c r="J137" s="216">
        <v>255</v>
      </c>
      <c r="K137" s="262"/>
    </row>
    <row r="138" spans="2:11" s="1" customFormat="1" ht="15" customHeight="1">
      <c r="B138" s="259"/>
      <c r="C138" s="216" t="s">
        <v>766</v>
      </c>
      <c r="D138" s="216"/>
      <c r="E138" s="216"/>
      <c r="F138" s="237" t="s">
        <v>736</v>
      </c>
      <c r="G138" s="216"/>
      <c r="H138" s="216" t="s">
        <v>790</v>
      </c>
      <c r="I138" s="216" t="s">
        <v>768</v>
      </c>
      <c r="J138" s="216"/>
      <c r="K138" s="262"/>
    </row>
    <row r="139" spans="2:11" s="1" customFormat="1" ht="15" customHeight="1">
      <c r="B139" s="259"/>
      <c r="C139" s="216" t="s">
        <v>769</v>
      </c>
      <c r="D139" s="216"/>
      <c r="E139" s="216"/>
      <c r="F139" s="237" t="s">
        <v>736</v>
      </c>
      <c r="G139" s="216"/>
      <c r="H139" s="216" t="s">
        <v>791</v>
      </c>
      <c r="I139" s="216" t="s">
        <v>771</v>
      </c>
      <c r="J139" s="216"/>
      <c r="K139" s="262"/>
    </row>
    <row r="140" spans="2:11" s="1" customFormat="1" ht="15" customHeight="1">
      <c r="B140" s="259"/>
      <c r="C140" s="216" t="s">
        <v>772</v>
      </c>
      <c r="D140" s="216"/>
      <c r="E140" s="216"/>
      <c r="F140" s="237" t="s">
        <v>736</v>
      </c>
      <c r="G140" s="216"/>
      <c r="H140" s="216" t="s">
        <v>772</v>
      </c>
      <c r="I140" s="216" t="s">
        <v>771</v>
      </c>
      <c r="J140" s="216"/>
      <c r="K140" s="262"/>
    </row>
    <row r="141" spans="2:11" s="1" customFormat="1" ht="15" customHeight="1">
      <c r="B141" s="259"/>
      <c r="C141" s="216" t="s">
        <v>40</v>
      </c>
      <c r="D141" s="216"/>
      <c r="E141" s="216"/>
      <c r="F141" s="237" t="s">
        <v>736</v>
      </c>
      <c r="G141" s="216"/>
      <c r="H141" s="216" t="s">
        <v>792</v>
      </c>
      <c r="I141" s="216" t="s">
        <v>771</v>
      </c>
      <c r="J141" s="216"/>
      <c r="K141" s="262"/>
    </row>
    <row r="142" spans="2:11" s="1" customFormat="1" ht="15" customHeight="1">
      <c r="B142" s="259"/>
      <c r="C142" s="216" t="s">
        <v>793</v>
      </c>
      <c r="D142" s="216"/>
      <c r="E142" s="216"/>
      <c r="F142" s="237" t="s">
        <v>736</v>
      </c>
      <c r="G142" s="216"/>
      <c r="H142" s="216" t="s">
        <v>794</v>
      </c>
      <c r="I142" s="216" t="s">
        <v>771</v>
      </c>
      <c r="J142" s="216"/>
      <c r="K142" s="262"/>
    </row>
    <row r="143" spans="2:11" s="1" customFormat="1" ht="15" customHeight="1">
      <c r="B143" s="263"/>
      <c r="C143" s="264"/>
      <c r="D143" s="264"/>
      <c r="E143" s="264"/>
      <c r="F143" s="264"/>
      <c r="G143" s="264"/>
      <c r="H143" s="264"/>
      <c r="I143" s="264"/>
      <c r="J143" s="264"/>
      <c r="K143" s="265"/>
    </row>
    <row r="144" spans="2:11" s="1" customFormat="1" ht="18.75" customHeight="1">
      <c r="B144" s="250"/>
      <c r="C144" s="250"/>
      <c r="D144" s="250"/>
      <c r="E144" s="250"/>
      <c r="F144" s="251"/>
      <c r="G144" s="250"/>
      <c r="H144" s="250"/>
      <c r="I144" s="250"/>
      <c r="J144" s="250"/>
      <c r="K144" s="250"/>
    </row>
    <row r="145" spans="2:11" s="1" customFormat="1" ht="18.75" customHeight="1">
      <c r="B145" s="223"/>
      <c r="C145" s="223"/>
      <c r="D145" s="223"/>
      <c r="E145" s="223"/>
      <c r="F145" s="223"/>
      <c r="G145" s="223"/>
      <c r="H145" s="223"/>
      <c r="I145" s="223"/>
      <c r="J145" s="223"/>
      <c r="K145" s="223"/>
    </row>
    <row r="146" spans="2:11" s="1" customFormat="1" ht="7.5" customHeight="1">
      <c r="B146" s="224"/>
      <c r="C146" s="225"/>
      <c r="D146" s="225"/>
      <c r="E146" s="225"/>
      <c r="F146" s="225"/>
      <c r="G146" s="225"/>
      <c r="H146" s="225"/>
      <c r="I146" s="225"/>
      <c r="J146" s="225"/>
      <c r="K146" s="226"/>
    </row>
    <row r="147" spans="2:11" s="1" customFormat="1" ht="45" customHeight="1">
      <c r="B147" s="227"/>
      <c r="C147" s="330" t="s">
        <v>795</v>
      </c>
      <c r="D147" s="330"/>
      <c r="E147" s="330"/>
      <c r="F147" s="330"/>
      <c r="G147" s="330"/>
      <c r="H147" s="330"/>
      <c r="I147" s="330"/>
      <c r="J147" s="330"/>
      <c r="K147" s="228"/>
    </row>
    <row r="148" spans="2:11" s="1" customFormat="1" ht="17.25" customHeight="1">
      <c r="B148" s="227"/>
      <c r="C148" s="229" t="s">
        <v>730</v>
      </c>
      <c r="D148" s="229"/>
      <c r="E148" s="229"/>
      <c r="F148" s="229" t="s">
        <v>731</v>
      </c>
      <c r="G148" s="230"/>
      <c r="H148" s="229" t="s">
        <v>56</v>
      </c>
      <c r="I148" s="229" t="s">
        <v>59</v>
      </c>
      <c r="J148" s="229" t="s">
        <v>732</v>
      </c>
      <c r="K148" s="228"/>
    </row>
    <row r="149" spans="2:11" s="1" customFormat="1" ht="17.25" customHeight="1">
      <c r="B149" s="227"/>
      <c r="C149" s="231" t="s">
        <v>733</v>
      </c>
      <c r="D149" s="231"/>
      <c r="E149" s="231"/>
      <c r="F149" s="232" t="s">
        <v>734</v>
      </c>
      <c r="G149" s="233"/>
      <c r="H149" s="231"/>
      <c r="I149" s="231"/>
      <c r="J149" s="231" t="s">
        <v>735</v>
      </c>
      <c r="K149" s="228"/>
    </row>
    <row r="150" spans="2:11" s="1" customFormat="1" ht="5.25" customHeight="1">
      <c r="B150" s="239"/>
      <c r="C150" s="234"/>
      <c r="D150" s="234"/>
      <c r="E150" s="234"/>
      <c r="F150" s="234"/>
      <c r="G150" s="235"/>
      <c r="H150" s="234"/>
      <c r="I150" s="234"/>
      <c r="J150" s="234"/>
      <c r="K150" s="262"/>
    </row>
    <row r="151" spans="2:11" s="1" customFormat="1" ht="15" customHeight="1">
      <c r="B151" s="239"/>
      <c r="C151" s="266" t="s">
        <v>739</v>
      </c>
      <c r="D151" s="216"/>
      <c r="E151" s="216"/>
      <c r="F151" s="267" t="s">
        <v>736</v>
      </c>
      <c r="G151" s="216"/>
      <c r="H151" s="266" t="s">
        <v>776</v>
      </c>
      <c r="I151" s="266" t="s">
        <v>738</v>
      </c>
      <c r="J151" s="266">
        <v>120</v>
      </c>
      <c r="K151" s="262"/>
    </row>
    <row r="152" spans="2:11" s="1" customFormat="1" ht="15" customHeight="1">
      <c r="B152" s="239"/>
      <c r="C152" s="266" t="s">
        <v>785</v>
      </c>
      <c r="D152" s="216"/>
      <c r="E152" s="216"/>
      <c r="F152" s="267" t="s">
        <v>736</v>
      </c>
      <c r="G152" s="216"/>
      <c r="H152" s="266" t="s">
        <v>796</v>
      </c>
      <c r="I152" s="266" t="s">
        <v>738</v>
      </c>
      <c r="J152" s="266" t="s">
        <v>787</v>
      </c>
      <c r="K152" s="262"/>
    </row>
    <row r="153" spans="2:11" s="1" customFormat="1" ht="15" customHeight="1">
      <c r="B153" s="239"/>
      <c r="C153" s="266" t="s">
        <v>684</v>
      </c>
      <c r="D153" s="216"/>
      <c r="E153" s="216"/>
      <c r="F153" s="267" t="s">
        <v>736</v>
      </c>
      <c r="G153" s="216"/>
      <c r="H153" s="266" t="s">
        <v>797</v>
      </c>
      <c r="I153" s="266" t="s">
        <v>738</v>
      </c>
      <c r="J153" s="266" t="s">
        <v>787</v>
      </c>
      <c r="K153" s="262"/>
    </row>
    <row r="154" spans="2:11" s="1" customFormat="1" ht="15" customHeight="1">
      <c r="B154" s="239"/>
      <c r="C154" s="266" t="s">
        <v>741</v>
      </c>
      <c r="D154" s="216"/>
      <c r="E154" s="216"/>
      <c r="F154" s="267" t="s">
        <v>742</v>
      </c>
      <c r="G154" s="216"/>
      <c r="H154" s="266" t="s">
        <v>776</v>
      </c>
      <c r="I154" s="266" t="s">
        <v>738</v>
      </c>
      <c r="J154" s="266">
        <v>50</v>
      </c>
      <c r="K154" s="262"/>
    </row>
    <row r="155" spans="2:11" s="1" customFormat="1" ht="15" customHeight="1">
      <c r="B155" s="239"/>
      <c r="C155" s="266" t="s">
        <v>744</v>
      </c>
      <c r="D155" s="216"/>
      <c r="E155" s="216"/>
      <c r="F155" s="267" t="s">
        <v>736</v>
      </c>
      <c r="G155" s="216"/>
      <c r="H155" s="266" t="s">
        <v>776</v>
      </c>
      <c r="I155" s="266" t="s">
        <v>746</v>
      </c>
      <c r="J155" s="266"/>
      <c r="K155" s="262"/>
    </row>
    <row r="156" spans="2:11" s="1" customFormat="1" ht="15" customHeight="1">
      <c r="B156" s="239"/>
      <c r="C156" s="266" t="s">
        <v>755</v>
      </c>
      <c r="D156" s="216"/>
      <c r="E156" s="216"/>
      <c r="F156" s="267" t="s">
        <v>742</v>
      </c>
      <c r="G156" s="216"/>
      <c r="H156" s="266" t="s">
        <v>776</v>
      </c>
      <c r="I156" s="266" t="s">
        <v>738</v>
      </c>
      <c r="J156" s="266">
        <v>50</v>
      </c>
      <c r="K156" s="262"/>
    </row>
    <row r="157" spans="2:11" s="1" customFormat="1" ht="15" customHeight="1">
      <c r="B157" s="239"/>
      <c r="C157" s="266" t="s">
        <v>763</v>
      </c>
      <c r="D157" s="216"/>
      <c r="E157" s="216"/>
      <c r="F157" s="267" t="s">
        <v>742</v>
      </c>
      <c r="G157" s="216"/>
      <c r="H157" s="266" t="s">
        <v>776</v>
      </c>
      <c r="I157" s="266" t="s">
        <v>738</v>
      </c>
      <c r="J157" s="266">
        <v>50</v>
      </c>
      <c r="K157" s="262"/>
    </row>
    <row r="158" spans="2:11" s="1" customFormat="1" ht="15" customHeight="1">
      <c r="B158" s="239"/>
      <c r="C158" s="266" t="s">
        <v>761</v>
      </c>
      <c r="D158" s="216"/>
      <c r="E158" s="216"/>
      <c r="F158" s="267" t="s">
        <v>742</v>
      </c>
      <c r="G158" s="216"/>
      <c r="H158" s="266" t="s">
        <v>776</v>
      </c>
      <c r="I158" s="266" t="s">
        <v>738</v>
      </c>
      <c r="J158" s="266">
        <v>50</v>
      </c>
      <c r="K158" s="262"/>
    </row>
    <row r="159" spans="2:11" s="1" customFormat="1" ht="15" customHeight="1">
      <c r="B159" s="239"/>
      <c r="C159" s="266" t="s">
        <v>93</v>
      </c>
      <c r="D159" s="216"/>
      <c r="E159" s="216"/>
      <c r="F159" s="267" t="s">
        <v>736</v>
      </c>
      <c r="G159" s="216"/>
      <c r="H159" s="266" t="s">
        <v>798</v>
      </c>
      <c r="I159" s="266" t="s">
        <v>738</v>
      </c>
      <c r="J159" s="266" t="s">
        <v>799</v>
      </c>
      <c r="K159" s="262"/>
    </row>
    <row r="160" spans="2:11" s="1" customFormat="1" ht="15" customHeight="1">
      <c r="B160" s="239"/>
      <c r="C160" s="266" t="s">
        <v>800</v>
      </c>
      <c r="D160" s="216"/>
      <c r="E160" s="216"/>
      <c r="F160" s="267" t="s">
        <v>736</v>
      </c>
      <c r="G160" s="216"/>
      <c r="H160" s="266" t="s">
        <v>801</v>
      </c>
      <c r="I160" s="266" t="s">
        <v>771</v>
      </c>
      <c r="J160" s="266"/>
      <c r="K160" s="262"/>
    </row>
    <row r="161" spans="2:11" s="1" customFormat="1" ht="15" customHeight="1">
      <c r="B161" s="268"/>
      <c r="C161" s="248"/>
      <c r="D161" s="248"/>
      <c r="E161" s="248"/>
      <c r="F161" s="248"/>
      <c r="G161" s="248"/>
      <c r="H161" s="248"/>
      <c r="I161" s="248"/>
      <c r="J161" s="248"/>
      <c r="K161" s="269"/>
    </row>
    <row r="162" spans="2:11" s="1" customFormat="1" ht="18.75" customHeight="1">
      <c r="B162" s="250"/>
      <c r="C162" s="260"/>
      <c r="D162" s="260"/>
      <c r="E162" s="260"/>
      <c r="F162" s="270"/>
      <c r="G162" s="260"/>
      <c r="H162" s="260"/>
      <c r="I162" s="260"/>
      <c r="J162" s="260"/>
      <c r="K162" s="250"/>
    </row>
    <row r="163" spans="2:11" s="1" customFormat="1" ht="18.75" customHeight="1">
      <c r="B163" s="223"/>
      <c r="C163" s="223"/>
      <c r="D163" s="223"/>
      <c r="E163" s="223"/>
      <c r="F163" s="223"/>
      <c r="G163" s="223"/>
      <c r="H163" s="223"/>
      <c r="I163" s="223"/>
      <c r="J163" s="223"/>
      <c r="K163" s="223"/>
    </row>
    <row r="164" spans="2:11" s="1" customFormat="1" ht="7.5" customHeight="1">
      <c r="B164" s="205"/>
      <c r="C164" s="206"/>
      <c r="D164" s="206"/>
      <c r="E164" s="206"/>
      <c r="F164" s="206"/>
      <c r="G164" s="206"/>
      <c r="H164" s="206"/>
      <c r="I164" s="206"/>
      <c r="J164" s="206"/>
      <c r="K164" s="207"/>
    </row>
    <row r="165" spans="2:11" s="1" customFormat="1" ht="45" customHeight="1">
      <c r="B165" s="208"/>
      <c r="C165" s="328" t="s">
        <v>802</v>
      </c>
      <c r="D165" s="328"/>
      <c r="E165" s="328"/>
      <c r="F165" s="328"/>
      <c r="G165" s="328"/>
      <c r="H165" s="328"/>
      <c r="I165" s="328"/>
      <c r="J165" s="328"/>
      <c r="K165" s="209"/>
    </row>
    <row r="166" spans="2:11" s="1" customFormat="1" ht="17.25" customHeight="1">
      <c r="B166" s="208"/>
      <c r="C166" s="229" t="s">
        <v>730</v>
      </c>
      <c r="D166" s="229"/>
      <c r="E166" s="229"/>
      <c r="F166" s="229" t="s">
        <v>731</v>
      </c>
      <c r="G166" s="271"/>
      <c r="H166" s="272" t="s">
        <v>56</v>
      </c>
      <c r="I166" s="272" t="s">
        <v>59</v>
      </c>
      <c r="J166" s="229" t="s">
        <v>732</v>
      </c>
      <c r="K166" s="209"/>
    </row>
    <row r="167" spans="2:11" s="1" customFormat="1" ht="17.25" customHeight="1">
      <c r="B167" s="210"/>
      <c r="C167" s="231" t="s">
        <v>733</v>
      </c>
      <c r="D167" s="231"/>
      <c r="E167" s="231"/>
      <c r="F167" s="232" t="s">
        <v>734</v>
      </c>
      <c r="G167" s="273"/>
      <c r="H167" s="274"/>
      <c r="I167" s="274"/>
      <c r="J167" s="231" t="s">
        <v>735</v>
      </c>
      <c r="K167" s="211"/>
    </row>
    <row r="168" spans="2:11" s="1" customFormat="1" ht="5.25" customHeight="1">
      <c r="B168" s="239"/>
      <c r="C168" s="234"/>
      <c r="D168" s="234"/>
      <c r="E168" s="234"/>
      <c r="F168" s="234"/>
      <c r="G168" s="235"/>
      <c r="H168" s="234"/>
      <c r="I168" s="234"/>
      <c r="J168" s="234"/>
      <c r="K168" s="262"/>
    </row>
    <row r="169" spans="2:11" s="1" customFormat="1" ht="15" customHeight="1">
      <c r="B169" s="239"/>
      <c r="C169" s="216" t="s">
        <v>739</v>
      </c>
      <c r="D169" s="216"/>
      <c r="E169" s="216"/>
      <c r="F169" s="237" t="s">
        <v>736</v>
      </c>
      <c r="G169" s="216"/>
      <c r="H169" s="216" t="s">
        <v>776</v>
      </c>
      <c r="I169" s="216" t="s">
        <v>738</v>
      </c>
      <c r="J169" s="216">
        <v>120</v>
      </c>
      <c r="K169" s="262"/>
    </row>
    <row r="170" spans="2:11" s="1" customFormat="1" ht="15" customHeight="1">
      <c r="B170" s="239"/>
      <c r="C170" s="216" t="s">
        <v>785</v>
      </c>
      <c r="D170" s="216"/>
      <c r="E170" s="216"/>
      <c r="F170" s="237" t="s">
        <v>736</v>
      </c>
      <c r="G170" s="216"/>
      <c r="H170" s="216" t="s">
        <v>786</v>
      </c>
      <c r="I170" s="216" t="s">
        <v>738</v>
      </c>
      <c r="J170" s="216" t="s">
        <v>787</v>
      </c>
      <c r="K170" s="262"/>
    </row>
    <row r="171" spans="2:11" s="1" customFormat="1" ht="15" customHeight="1">
      <c r="B171" s="239"/>
      <c r="C171" s="216" t="s">
        <v>684</v>
      </c>
      <c r="D171" s="216"/>
      <c r="E171" s="216"/>
      <c r="F171" s="237" t="s">
        <v>736</v>
      </c>
      <c r="G171" s="216"/>
      <c r="H171" s="216" t="s">
        <v>803</v>
      </c>
      <c r="I171" s="216" t="s">
        <v>738</v>
      </c>
      <c r="J171" s="216" t="s">
        <v>787</v>
      </c>
      <c r="K171" s="262"/>
    </row>
    <row r="172" spans="2:11" s="1" customFormat="1" ht="15" customHeight="1">
      <c r="B172" s="239"/>
      <c r="C172" s="216" t="s">
        <v>741</v>
      </c>
      <c r="D172" s="216"/>
      <c r="E172" s="216"/>
      <c r="F172" s="237" t="s">
        <v>742</v>
      </c>
      <c r="G172" s="216"/>
      <c r="H172" s="216" t="s">
        <v>803</v>
      </c>
      <c r="I172" s="216" t="s">
        <v>738</v>
      </c>
      <c r="J172" s="216">
        <v>50</v>
      </c>
      <c r="K172" s="262"/>
    </row>
    <row r="173" spans="2:11" s="1" customFormat="1" ht="15" customHeight="1">
      <c r="B173" s="239"/>
      <c r="C173" s="216" t="s">
        <v>744</v>
      </c>
      <c r="D173" s="216"/>
      <c r="E173" s="216"/>
      <c r="F173" s="237" t="s">
        <v>736</v>
      </c>
      <c r="G173" s="216"/>
      <c r="H173" s="216" t="s">
        <v>803</v>
      </c>
      <c r="I173" s="216" t="s">
        <v>746</v>
      </c>
      <c r="J173" s="216"/>
      <c r="K173" s="262"/>
    </row>
    <row r="174" spans="2:11" s="1" customFormat="1" ht="15" customHeight="1">
      <c r="B174" s="239"/>
      <c r="C174" s="216" t="s">
        <v>755</v>
      </c>
      <c r="D174" s="216"/>
      <c r="E174" s="216"/>
      <c r="F174" s="237" t="s">
        <v>742</v>
      </c>
      <c r="G174" s="216"/>
      <c r="H174" s="216" t="s">
        <v>803</v>
      </c>
      <c r="I174" s="216" t="s">
        <v>738</v>
      </c>
      <c r="J174" s="216">
        <v>50</v>
      </c>
      <c r="K174" s="262"/>
    </row>
    <row r="175" spans="2:11" s="1" customFormat="1" ht="15" customHeight="1">
      <c r="B175" s="239"/>
      <c r="C175" s="216" t="s">
        <v>763</v>
      </c>
      <c r="D175" s="216"/>
      <c r="E175" s="216"/>
      <c r="F175" s="237" t="s">
        <v>742</v>
      </c>
      <c r="G175" s="216"/>
      <c r="H175" s="216" t="s">
        <v>803</v>
      </c>
      <c r="I175" s="216" t="s">
        <v>738</v>
      </c>
      <c r="J175" s="216">
        <v>50</v>
      </c>
      <c r="K175" s="262"/>
    </row>
    <row r="176" spans="2:11" s="1" customFormat="1" ht="15" customHeight="1">
      <c r="B176" s="239"/>
      <c r="C176" s="216" t="s">
        <v>761</v>
      </c>
      <c r="D176" s="216"/>
      <c r="E176" s="216"/>
      <c r="F176" s="237" t="s">
        <v>742</v>
      </c>
      <c r="G176" s="216"/>
      <c r="H176" s="216" t="s">
        <v>803</v>
      </c>
      <c r="I176" s="216" t="s">
        <v>738</v>
      </c>
      <c r="J176" s="216">
        <v>50</v>
      </c>
      <c r="K176" s="262"/>
    </row>
    <row r="177" spans="2:11" s="1" customFormat="1" ht="15" customHeight="1">
      <c r="B177" s="239"/>
      <c r="C177" s="216" t="s">
        <v>120</v>
      </c>
      <c r="D177" s="216"/>
      <c r="E177" s="216"/>
      <c r="F177" s="237" t="s">
        <v>736</v>
      </c>
      <c r="G177" s="216"/>
      <c r="H177" s="216" t="s">
        <v>804</v>
      </c>
      <c r="I177" s="216" t="s">
        <v>805</v>
      </c>
      <c r="J177" s="216"/>
      <c r="K177" s="262"/>
    </row>
    <row r="178" spans="2:11" s="1" customFormat="1" ht="15" customHeight="1">
      <c r="B178" s="239"/>
      <c r="C178" s="216" t="s">
        <v>59</v>
      </c>
      <c r="D178" s="216"/>
      <c r="E178" s="216"/>
      <c r="F178" s="237" t="s">
        <v>736</v>
      </c>
      <c r="G178" s="216"/>
      <c r="H178" s="216" t="s">
        <v>806</v>
      </c>
      <c r="I178" s="216" t="s">
        <v>807</v>
      </c>
      <c r="J178" s="216">
        <v>1</v>
      </c>
      <c r="K178" s="262"/>
    </row>
    <row r="179" spans="2:11" s="1" customFormat="1" ht="15" customHeight="1">
      <c r="B179" s="239"/>
      <c r="C179" s="216" t="s">
        <v>55</v>
      </c>
      <c r="D179" s="216"/>
      <c r="E179" s="216"/>
      <c r="F179" s="237" t="s">
        <v>736</v>
      </c>
      <c r="G179" s="216"/>
      <c r="H179" s="216" t="s">
        <v>808</v>
      </c>
      <c r="I179" s="216" t="s">
        <v>738</v>
      </c>
      <c r="J179" s="216">
        <v>20</v>
      </c>
      <c r="K179" s="262"/>
    </row>
    <row r="180" spans="2:11" s="1" customFormat="1" ht="15" customHeight="1">
      <c r="B180" s="239"/>
      <c r="C180" s="216" t="s">
        <v>56</v>
      </c>
      <c r="D180" s="216"/>
      <c r="E180" s="216"/>
      <c r="F180" s="237" t="s">
        <v>736</v>
      </c>
      <c r="G180" s="216"/>
      <c r="H180" s="216" t="s">
        <v>809</v>
      </c>
      <c r="I180" s="216" t="s">
        <v>738</v>
      </c>
      <c r="J180" s="216">
        <v>255</v>
      </c>
      <c r="K180" s="262"/>
    </row>
    <row r="181" spans="2:11" s="1" customFormat="1" ht="15" customHeight="1">
      <c r="B181" s="239"/>
      <c r="C181" s="216" t="s">
        <v>121</v>
      </c>
      <c r="D181" s="216"/>
      <c r="E181" s="216"/>
      <c r="F181" s="237" t="s">
        <v>736</v>
      </c>
      <c r="G181" s="216"/>
      <c r="H181" s="216" t="s">
        <v>700</v>
      </c>
      <c r="I181" s="216" t="s">
        <v>738</v>
      </c>
      <c r="J181" s="216">
        <v>10</v>
      </c>
      <c r="K181" s="262"/>
    </row>
    <row r="182" spans="2:11" s="1" customFormat="1" ht="15" customHeight="1">
      <c r="B182" s="239"/>
      <c r="C182" s="216" t="s">
        <v>122</v>
      </c>
      <c r="D182" s="216"/>
      <c r="E182" s="216"/>
      <c r="F182" s="237" t="s">
        <v>736</v>
      </c>
      <c r="G182" s="216"/>
      <c r="H182" s="216" t="s">
        <v>810</v>
      </c>
      <c r="I182" s="216" t="s">
        <v>771</v>
      </c>
      <c r="J182" s="216"/>
      <c r="K182" s="262"/>
    </row>
    <row r="183" spans="2:11" s="1" customFormat="1" ht="15" customHeight="1">
      <c r="B183" s="239"/>
      <c r="C183" s="216" t="s">
        <v>811</v>
      </c>
      <c r="D183" s="216"/>
      <c r="E183" s="216"/>
      <c r="F183" s="237" t="s">
        <v>736</v>
      </c>
      <c r="G183" s="216"/>
      <c r="H183" s="216" t="s">
        <v>812</v>
      </c>
      <c r="I183" s="216" t="s">
        <v>771</v>
      </c>
      <c r="J183" s="216"/>
      <c r="K183" s="262"/>
    </row>
    <row r="184" spans="2:11" s="1" customFormat="1" ht="15" customHeight="1">
      <c r="B184" s="239"/>
      <c r="C184" s="216" t="s">
        <v>800</v>
      </c>
      <c r="D184" s="216"/>
      <c r="E184" s="216"/>
      <c r="F184" s="237" t="s">
        <v>736</v>
      </c>
      <c r="G184" s="216"/>
      <c r="H184" s="216" t="s">
        <v>813</v>
      </c>
      <c r="I184" s="216" t="s">
        <v>771</v>
      </c>
      <c r="J184" s="216"/>
      <c r="K184" s="262"/>
    </row>
    <row r="185" spans="2:11" s="1" customFormat="1" ht="15" customHeight="1">
      <c r="B185" s="239"/>
      <c r="C185" s="216" t="s">
        <v>124</v>
      </c>
      <c r="D185" s="216"/>
      <c r="E185" s="216"/>
      <c r="F185" s="237" t="s">
        <v>742</v>
      </c>
      <c r="G185" s="216"/>
      <c r="H185" s="216" t="s">
        <v>814</v>
      </c>
      <c r="I185" s="216" t="s">
        <v>738</v>
      </c>
      <c r="J185" s="216">
        <v>50</v>
      </c>
      <c r="K185" s="262"/>
    </row>
    <row r="186" spans="2:11" s="1" customFormat="1" ht="15" customHeight="1">
      <c r="B186" s="239"/>
      <c r="C186" s="216" t="s">
        <v>815</v>
      </c>
      <c r="D186" s="216"/>
      <c r="E186" s="216"/>
      <c r="F186" s="237" t="s">
        <v>742</v>
      </c>
      <c r="G186" s="216"/>
      <c r="H186" s="216" t="s">
        <v>816</v>
      </c>
      <c r="I186" s="216" t="s">
        <v>817</v>
      </c>
      <c r="J186" s="216"/>
      <c r="K186" s="262"/>
    </row>
    <row r="187" spans="2:11" s="1" customFormat="1" ht="15" customHeight="1">
      <c r="B187" s="239"/>
      <c r="C187" s="216" t="s">
        <v>818</v>
      </c>
      <c r="D187" s="216"/>
      <c r="E187" s="216"/>
      <c r="F187" s="237" t="s">
        <v>742</v>
      </c>
      <c r="G187" s="216"/>
      <c r="H187" s="216" t="s">
        <v>819</v>
      </c>
      <c r="I187" s="216" t="s">
        <v>817</v>
      </c>
      <c r="J187" s="216"/>
      <c r="K187" s="262"/>
    </row>
    <row r="188" spans="2:11" s="1" customFormat="1" ht="15" customHeight="1">
      <c r="B188" s="239"/>
      <c r="C188" s="216" t="s">
        <v>820</v>
      </c>
      <c r="D188" s="216"/>
      <c r="E188" s="216"/>
      <c r="F188" s="237" t="s">
        <v>742</v>
      </c>
      <c r="G188" s="216"/>
      <c r="H188" s="216" t="s">
        <v>821</v>
      </c>
      <c r="I188" s="216" t="s">
        <v>817</v>
      </c>
      <c r="J188" s="216"/>
      <c r="K188" s="262"/>
    </row>
    <row r="189" spans="2:11" s="1" customFormat="1" ht="15" customHeight="1">
      <c r="B189" s="239"/>
      <c r="C189" s="275" t="s">
        <v>822</v>
      </c>
      <c r="D189" s="216"/>
      <c r="E189" s="216"/>
      <c r="F189" s="237" t="s">
        <v>742</v>
      </c>
      <c r="G189" s="216"/>
      <c r="H189" s="216" t="s">
        <v>823</v>
      </c>
      <c r="I189" s="216" t="s">
        <v>824</v>
      </c>
      <c r="J189" s="276" t="s">
        <v>825</v>
      </c>
      <c r="K189" s="262"/>
    </row>
    <row r="190" spans="2:11" s="1" customFormat="1" ht="15" customHeight="1">
      <c r="B190" s="239"/>
      <c r="C190" s="275" t="s">
        <v>44</v>
      </c>
      <c r="D190" s="216"/>
      <c r="E190" s="216"/>
      <c r="F190" s="237" t="s">
        <v>736</v>
      </c>
      <c r="G190" s="216"/>
      <c r="H190" s="213" t="s">
        <v>826</v>
      </c>
      <c r="I190" s="216" t="s">
        <v>827</v>
      </c>
      <c r="J190" s="216"/>
      <c r="K190" s="262"/>
    </row>
    <row r="191" spans="2:11" s="1" customFormat="1" ht="15" customHeight="1">
      <c r="B191" s="239"/>
      <c r="C191" s="275" t="s">
        <v>828</v>
      </c>
      <c r="D191" s="216"/>
      <c r="E191" s="216"/>
      <c r="F191" s="237" t="s">
        <v>736</v>
      </c>
      <c r="G191" s="216"/>
      <c r="H191" s="216" t="s">
        <v>829</v>
      </c>
      <c r="I191" s="216" t="s">
        <v>771</v>
      </c>
      <c r="J191" s="216"/>
      <c r="K191" s="262"/>
    </row>
    <row r="192" spans="2:11" s="1" customFormat="1" ht="15" customHeight="1">
      <c r="B192" s="239"/>
      <c r="C192" s="275" t="s">
        <v>830</v>
      </c>
      <c r="D192" s="216"/>
      <c r="E192" s="216"/>
      <c r="F192" s="237" t="s">
        <v>736</v>
      </c>
      <c r="G192" s="216"/>
      <c r="H192" s="216" t="s">
        <v>831</v>
      </c>
      <c r="I192" s="216" t="s">
        <v>771</v>
      </c>
      <c r="J192" s="216"/>
      <c r="K192" s="262"/>
    </row>
    <row r="193" spans="2:11" s="1" customFormat="1" ht="15" customHeight="1">
      <c r="B193" s="239"/>
      <c r="C193" s="275" t="s">
        <v>832</v>
      </c>
      <c r="D193" s="216"/>
      <c r="E193" s="216"/>
      <c r="F193" s="237" t="s">
        <v>742</v>
      </c>
      <c r="G193" s="216"/>
      <c r="H193" s="216" t="s">
        <v>833</v>
      </c>
      <c r="I193" s="216" t="s">
        <v>771</v>
      </c>
      <c r="J193" s="216"/>
      <c r="K193" s="262"/>
    </row>
    <row r="194" spans="2:11" s="1" customFormat="1" ht="15" customHeight="1">
      <c r="B194" s="268"/>
      <c r="C194" s="277"/>
      <c r="D194" s="248"/>
      <c r="E194" s="248"/>
      <c r="F194" s="248"/>
      <c r="G194" s="248"/>
      <c r="H194" s="248"/>
      <c r="I194" s="248"/>
      <c r="J194" s="248"/>
      <c r="K194" s="269"/>
    </row>
    <row r="195" spans="2:11" s="1" customFormat="1" ht="18.75" customHeight="1">
      <c r="B195" s="250"/>
      <c r="C195" s="260"/>
      <c r="D195" s="260"/>
      <c r="E195" s="260"/>
      <c r="F195" s="270"/>
      <c r="G195" s="260"/>
      <c r="H195" s="260"/>
      <c r="I195" s="260"/>
      <c r="J195" s="260"/>
      <c r="K195" s="250"/>
    </row>
    <row r="196" spans="2:11" s="1" customFormat="1" ht="18.75" customHeight="1">
      <c r="B196" s="250"/>
      <c r="C196" s="260"/>
      <c r="D196" s="260"/>
      <c r="E196" s="260"/>
      <c r="F196" s="270"/>
      <c r="G196" s="260"/>
      <c r="H196" s="260"/>
      <c r="I196" s="260"/>
      <c r="J196" s="260"/>
      <c r="K196" s="250"/>
    </row>
    <row r="197" spans="2:11" s="1" customFormat="1" ht="18.75" customHeight="1">
      <c r="B197" s="223"/>
      <c r="C197" s="223"/>
      <c r="D197" s="223"/>
      <c r="E197" s="223"/>
      <c r="F197" s="223"/>
      <c r="G197" s="223"/>
      <c r="H197" s="223"/>
      <c r="I197" s="223"/>
      <c r="J197" s="223"/>
      <c r="K197" s="223"/>
    </row>
    <row r="198" spans="2:11" s="1" customFormat="1" ht="13.5">
      <c r="B198" s="205"/>
      <c r="C198" s="206"/>
      <c r="D198" s="206"/>
      <c r="E198" s="206"/>
      <c r="F198" s="206"/>
      <c r="G198" s="206"/>
      <c r="H198" s="206"/>
      <c r="I198" s="206"/>
      <c r="J198" s="206"/>
      <c r="K198" s="207"/>
    </row>
    <row r="199" spans="2:11" s="1" customFormat="1" ht="21">
      <c r="B199" s="208"/>
      <c r="C199" s="328" t="s">
        <v>834</v>
      </c>
      <c r="D199" s="328"/>
      <c r="E199" s="328"/>
      <c r="F199" s="328"/>
      <c r="G199" s="328"/>
      <c r="H199" s="328"/>
      <c r="I199" s="328"/>
      <c r="J199" s="328"/>
      <c r="K199" s="209"/>
    </row>
    <row r="200" spans="2:11" s="1" customFormat="1" ht="25.5" customHeight="1">
      <c r="B200" s="208"/>
      <c r="C200" s="278" t="s">
        <v>835</v>
      </c>
      <c r="D200" s="278"/>
      <c r="E200" s="278"/>
      <c r="F200" s="278" t="s">
        <v>836</v>
      </c>
      <c r="G200" s="279"/>
      <c r="H200" s="334" t="s">
        <v>837</v>
      </c>
      <c r="I200" s="334"/>
      <c r="J200" s="334"/>
      <c r="K200" s="209"/>
    </row>
    <row r="201" spans="2:11" s="1" customFormat="1" ht="5.25" customHeight="1">
      <c r="B201" s="239"/>
      <c r="C201" s="234"/>
      <c r="D201" s="234"/>
      <c r="E201" s="234"/>
      <c r="F201" s="234"/>
      <c r="G201" s="260"/>
      <c r="H201" s="234"/>
      <c r="I201" s="234"/>
      <c r="J201" s="234"/>
      <c r="K201" s="262"/>
    </row>
    <row r="202" spans="2:11" s="1" customFormat="1" ht="15" customHeight="1">
      <c r="B202" s="239"/>
      <c r="C202" s="216" t="s">
        <v>827</v>
      </c>
      <c r="D202" s="216"/>
      <c r="E202" s="216"/>
      <c r="F202" s="237" t="s">
        <v>45</v>
      </c>
      <c r="G202" s="216"/>
      <c r="H202" s="333" t="s">
        <v>838</v>
      </c>
      <c r="I202" s="333"/>
      <c r="J202" s="333"/>
      <c r="K202" s="262"/>
    </row>
    <row r="203" spans="2:11" s="1" customFormat="1" ht="15" customHeight="1">
      <c r="B203" s="239"/>
      <c r="C203" s="216"/>
      <c r="D203" s="216"/>
      <c r="E203" s="216"/>
      <c r="F203" s="237" t="s">
        <v>46</v>
      </c>
      <c r="G203" s="216"/>
      <c r="H203" s="333" t="s">
        <v>839</v>
      </c>
      <c r="I203" s="333"/>
      <c r="J203" s="333"/>
      <c r="K203" s="262"/>
    </row>
    <row r="204" spans="2:11" s="1" customFormat="1" ht="15" customHeight="1">
      <c r="B204" s="239"/>
      <c r="C204" s="216"/>
      <c r="D204" s="216"/>
      <c r="E204" s="216"/>
      <c r="F204" s="237" t="s">
        <v>49</v>
      </c>
      <c r="G204" s="216"/>
      <c r="H204" s="333" t="s">
        <v>840</v>
      </c>
      <c r="I204" s="333"/>
      <c r="J204" s="333"/>
      <c r="K204" s="262"/>
    </row>
    <row r="205" spans="2:11" s="1" customFormat="1" ht="15" customHeight="1">
      <c r="B205" s="239"/>
      <c r="C205" s="216"/>
      <c r="D205" s="216"/>
      <c r="E205" s="216"/>
      <c r="F205" s="237" t="s">
        <v>47</v>
      </c>
      <c r="G205" s="216"/>
      <c r="H205" s="333" t="s">
        <v>841</v>
      </c>
      <c r="I205" s="333"/>
      <c r="J205" s="333"/>
      <c r="K205" s="262"/>
    </row>
    <row r="206" spans="2:11" s="1" customFormat="1" ht="15" customHeight="1">
      <c r="B206" s="239"/>
      <c r="C206" s="216"/>
      <c r="D206" s="216"/>
      <c r="E206" s="216"/>
      <c r="F206" s="237" t="s">
        <v>48</v>
      </c>
      <c r="G206" s="216"/>
      <c r="H206" s="333" t="s">
        <v>842</v>
      </c>
      <c r="I206" s="333"/>
      <c r="J206" s="333"/>
      <c r="K206" s="262"/>
    </row>
    <row r="207" spans="2:11" s="1" customFormat="1" ht="15" customHeight="1">
      <c r="B207" s="239"/>
      <c r="C207" s="216"/>
      <c r="D207" s="216"/>
      <c r="E207" s="216"/>
      <c r="F207" s="237"/>
      <c r="G207" s="216"/>
      <c r="H207" s="216"/>
      <c r="I207" s="216"/>
      <c r="J207" s="216"/>
      <c r="K207" s="262"/>
    </row>
    <row r="208" spans="2:11" s="1" customFormat="1" ht="15" customHeight="1">
      <c r="B208" s="239"/>
      <c r="C208" s="216" t="s">
        <v>783</v>
      </c>
      <c r="D208" s="216"/>
      <c r="E208" s="216"/>
      <c r="F208" s="237" t="s">
        <v>81</v>
      </c>
      <c r="G208" s="216"/>
      <c r="H208" s="333" t="s">
        <v>843</v>
      </c>
      <c r="I208" s="333"/>
      <c r="J208" s="333"/>
      <c r="K208" s="262"/>
    </row>
    <row r="209" spans="2:11" s="1" customFormat="1" ht="15" customHeight="1">
      <c r="B209" s="239"/>
      <c r="C209" s="216"/>
      <c r="D209" s="216"/>
      <c r="E209" s="216"/>
      <c r="F209" s="237" t="s">
        <v>681</v>
      </c>
      <c r="G209" s="216"/>
      <c r="H209" s="333" t="s">
        <v>682</v>
      </c>
      <c r="I209" s="333"/>
      <c r="J209" s="333"/>
      <c r="K209" s="262"/>
    </row>
    <row r="210" spans="2:11" s="1" customFormat="1" ht="15" customHeight="1">
      <c r="B210" s="239"/>
      <c r="C210" s="216"/>
      <c r="D210" s="216"/>
      <c r="E210" s="216"/>
      <c r="F210" s="237" t="s">
        <v>679</v>
      </c>
      <c r="G210" s="216"/>
      <c r="H210" s="333" t="s">
        <v>844</v>
      </c>
      <c r="I210" s="333"/>
      <c r="J210" s="333"/>
      <c r="K210" s="262"/>
    </row>
    <row r="211" spans="2:11" s="1" customFormat="1" ht="15" customHeight="1">
      <c r="B211" s="280"/>
      <c r="C211" s="216"/>
      <c r="D211" s="216"/>
      <c r="E211" s="216"/>
      <c r="F211" s="237" t="s">
        <v>87</v>
      </c>
      <c r="G211" s="275"/>
      <c r="H211" s="332" t="s">
        <v>86</v>
      </c>
      <c r="I211" s="332"/>
      <c r="J211" s="332"/>
      <c r="K211" s="281"/>
    </row>
    <row r="212" spans="2:11" s="1" customFormat="1" ht="15" customHeight="1">
      <c r="B212" s="280"/>
      <c r="C212" s="216"/>
      <c r="D212" s="216"/>
      <c r="E212" s="216"/>
      <c r="F212" s="237" t="s">
        <v>592</v>
      </c>
      <c r="G212" s="275"/>
      <c r="H212" s="332" t="s">
        <v>650</v>
      </c>
      <c r="I212" s="332"/>
      <c r="J212" s="332"/>
      <c r="K212" s="281"/>
    </row>
    <row r="213" spans="2:11" s="1" customFormat="1" ht="15" customHeight="1">
      <c r="B213" s="280"/>
      <c r="C213" s="216"/>
      <c r="D213" s="216"/>
      <c r="E213" s="216"/>
      <c r="F213" s="237"/>
      <c r="G213" s="275"/>
      <c r="H213" s="266"/>
      <c r="I213" s="266"/>
      <c r="J213" s="266"/>
      <c r="K213" s="281"/>
    </row>
    <row r="214" spans="2:11" s="1" customFormat="1" ht="15" customHeight="1">
      <c r="B214" s="280"/>
      <c r="C214" s="216" t="s">
        <v>807</v>
      </c>
      <c r="D214" s="216"/>
      <c r="E214" s="216"/>
      <c r="F214" s="237">
        <v>1</v>
      </c>
      <c r="G214" s="275"/>
      <c r="H214" s="332" t="s">
        <v>845</v>
      </c>
      <c r="I214" s="332"/>
      <c r="J214" s="332"/>
      <c r="K214" s="281"/>
    </row>
    <row r="215" spans="2:11" s="1" customFormat="1" ht="15" customHeight="1">
      <c r="B215" s="280"/>
      <c r="C215" s="216"/>
      <c r="D215" s="216"/>
      <c r="E215" s="216"/>
      <c r="F215" s="237">
        <v>2</v>
      </c>
      <c r="G215" s="275"/>
      <c r="H215" s="332" t="s">
        <v>846</v>
      </c>
      <c r="I215" s="332"/>
      <c r="J215" s="332"/>
      <c r="K215" s="281"/>
    </row>
    <row r="216" spans="2:11" s="1" customFormat="1" ht="15" customHeight="1">
      <c r="B216" s="280"/>
      <c r="C216" s="216"/>
      <c r="D216" s="216"/>
      <c r="E216" s="216"/>
      <c r="F216" s="237">
        <v>3</v>
      </c>
      <c r="G216" s="275"/>
      <c r="H216" s="332" t="s">
        <v>847</v>
      </c>
      <c r="I216" s="332"/>
      <c r="J216" s="332"/>
      <c r="K216" s="281"/>
    </row>
    <row r="217" spans="2:11" s="1" customFormat="1" ht="15" customHeight="1">
      <c r="B217" s="280"/>
      <c r="C217" s="216"/>
      <c r="D217" s="216"/>
      <c r="E217" s="216"/>
      <c r="F217" s="237">
        <v>4</v>
      </c>
      <c r="G217" s="275"/>
      <c r="H217" s="332" t="s">
        <v>848</v>
      </c>
      <c r="I217" s="332"/>
      <c r="J217" s="332"/>
      <c r="K217" s="281"/>
    </row>
    <row r="218" spans="2:11" s="1" customFormat="1" ht="12.75" customHeight="1">
      <c r="B218" s="282"/>
      <c r="C218" s="283"/>
      <c r="D218" s="283"/>
      <c r="E218" s="283"/>
      <c r="F218" s="283"/>
      <c r="G218" s="283"/>
      <c r="H218" s="283"/>
      <c r="I218" s="283"/>
      <c r="J218" s="283"/>
      <c r="K218" s="28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SO.103 - SO.103 - Polní c...</vt:lpstr>
      <vt:lpstr>VoN - Vedlejší a ostatní ...</vt:lpstr>
      <vt:lpstr>Pokyny pro vyplnění</vt:lpstr>
      <vt:lpstr>'Rekapitulace stavby'!Názvy_tisku</vt:lpstr>
      <vt:lpstr>'SO.103 - SO.103 - Polní c...'!Názvy_tisku</vt:lpstr>
      <vt:lpstr>'VoN - Vedlejší a ostatní ...'!Názvy_tisku</vt:lpstr>
      <vt:lpstr>'Pokyny pro vyplnění'!Oblast_tisku</vt:lpstr>
      <vt:lpstr>'Rekapitulace stavby'!Oblast_tisku</vt:lpstr>
      <vt:lpstr>'SO.103 - SO.103 - Polní c...'!Oblast_tisku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Kučerová Jitka Ing.</cp:lastModifiedBy>
  <cp:lastPrinted>2021-05-31T20:30:26Z</cp:lastPrinted>
  <dcterms:created xsi:type="dcterms:W3CDTF">2021-05-31T20:28:09Z</dcterms:created>
  <dcterms:modified xsi:type="dcterms:W3CDTF">2021-06-02T13:30:05Z</dcterms:modified>
</cp:coreProperties>
</file>